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ЕЕСТР ПЛОЩАДОК\РЕЕСТРЫ ПЛОЩАДОК\ОБРАБОТАТЬ\"/>
    </mc:Choice>
  </mc:AlternateContent>
  <xr:revisionPtr revIDLastSave="0" documentId="13_ncr:1_{8BF307EE-6CB4-4484-BBAE-33BA3162E7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ловский район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5" i="2" l="1"/>
  <c r="K159" i="2"/>
  <c r="K158" i="2"/>
  <c r="K157" i="2"/>
  <c r="K150" i="2"/>
  <c r="K149" i="2"/>
  <c r="K148" i="2"/>
  <c r="K147" i="2"/>
  <c r="K146" i="2"/>
  <c r="K105" i="2"/>
  <c r="K104" i="2"/>
  <c r="K118" i="2"/>
  <c r="K117" i="2"/>
  <c r="K116" i="2"/>
  <c r="K109" i="2"/>
  <c r="K108" i="2"/>
  <c r="K107" i="2"/>
  <c r="K106" i="2"/>
  <c r="K80" i="2"/>
  <c r="K79" i="2"/>
  <c r="K78" i="2"/>
  <c r="K71" i="2"/>
  <c r="K70" i="2"/>
  <c r="K69" i="2"/>
  <c r="K68" i="2"/>
  <c r="K67" i="2"/>
  <c r="K66" i="2"/>
  <c r="K39" i="2"/>
  <c r="K38" i="2"/>
  <c r="K37" i="2"/>
  <c r="K29" i="2"/>
  <c r="K28" i="2"/>
  <c r="K26" i="2"/>
  <c r="D166" i="2" l="1"/>
  <c r="D163" i="2"/>
  <c r="D162" i="2"/>
  <c r="D126" i="2"/>
  <c r="D125" i="2"/>
  <c r="D120" i="2"/>
  <c r="D87" i="2"/>
  <c r="D84" i="2"/>
  <c r="D83" i="2"/>
  <c r="D46" i="2"/>
  <c r="D43" i="2"/>
</calcChain>
</file>

<file path=xl/sharedStrings.xml><?xml version="1.0" encoding="utf-8"?>
<sst xmlns="http://schemas.openxmlformats.org/spreadsheetml/2006/main" count="319" uniqueCount="93">
  <si>
    <t>Номер контейнерной площадки</t>
  </si>
  <si>
    <t xml:space="preserve">Данные о нахождении площадок накопления ТКО </t>
  </si>
  <si>
    <t>Адрес</t>
  </si>
  <si>
    <t>Географические координаты</t>
  </si>
  <si>
    <t>Покрытие</t>
  </si>
  <si>
    <t>Кол-во размещенных контейннров, шт</t>
  </si>
  <si>
    <t>Объем размещенных контейнеров, куб.м.</t>
  </si>
  <si>
    <t>Кол-во планируемых к размещению контейннров, шт</t>
  </si>
  <si>
    <t>Объем планируемых к размещению контейнеров, куб.м.</t>
  </si>
  <si>
    <t>Полное наименование/ФИО</t>
  </si>
  <si>
    <t>ОГРН/паспортные данные</t>
  </si>
  <si>
    <t>Фактический адрес/Адрес регистрации</t>
  </si>
  <si>
    <t>Полное наименование юр.лица образующего отходы</t>
  </si>
  <si>
    <t>Данные о технических характеристиках площадок накопления</t>
  </si>
  <si>
    <t>Данные о собственниках площадок  накопления ТКО</t>
  </si>
  <si>
    <t>Реестр мест (площадок) накопления  твердых коммунальных отходов</t>
  </si>
  <si>
    <t>Площадь, кв.м.</t>
  </si>
  <si>
    <t>Схема размещения/Фото</t>
  </si>
  <si>
    <t>Адреса объектов на которых образуются отходы</t>
  </si>
  <si>
    <t>График вывоза</t>
  </si>
  <si>
    <t>Цвет контейнера</t>
  </si>
  <si>
    <t>сухой</t>
  </si>
  <si>
    <t xml:space="preserve">зеленый </t>
  </si>
  <si>
    <t>КГО</t>
  </si>
  <si>
    <t>Категория отходообразователя (население/юр.лицо)</t>
  </si>
  <si>
    <t xml:space="preserve">мокрый </t>
  </si>
  <si>
    <t xml:space="preserve">Контейнеры приобретены </t>
  </si>
  <si>
    <t>РО</t>
  </si>
  <si>
    <t xml:space="preserve">Объем ТКО за год </t>
  </si>
  <si>
    <t>юр.лицо</t>
  </si>
  <si>
    <t>ОМС</t>
  </si>
  <si>
    <t>№ контейнера</t>
  </si>
  <si>
    <t>Накапливаемая фракция, объем 1 контейнера</t>
  </si>
  <si>
    <t>общий без пластика (1,1 куб.м.)</t>
  </si>
  <si>
    <t>пластик (1,1куб.м.)</t>
  </si>
  <si>
    <t>население</t>
  </si>
  <si>
    <t>желтый</t>
  </si>
  <si>
    <t>юридическое лицо</t>
  </si>
  <si>
    <t>ВСЕГО ПЛОЩАДОК</t>
  </si>
  <si>
    <t>ВСЕГО КОНТЕЙНЕРОВ ОБЩЕГО ПОЛЬЗОВАНИЯ 1,1м3</t>
  </si>
  <si>
    <t>ВСЕГО КОНТЕЙНЕРОВ ЮР.ЛИЦА 1,1м3</t>
  </si>
  <si>
    <t>ОЩИЙ ОБЪЕМ ВЫВОЗИМЫЙ С ПЛОЩАДОК ЮР.ЛИЦ 1,1м3</t>
  </si>
  <si>
    <t>ОЩИЙ ОБЪЕМ ВЫВОЗИМЫЙ С ПОСЕЛЕНИЯ</t>
  </si>
  <si>
    <t>ВСЕГО КОНТЕЙНЕРОВ</t>
  </si>
  <si>
    <t>ВСЕГО КОНТЕЙНЕРОВ ПОД ПЛАСТИК 1,1м3</t>
  </si>
  <si>
    <t>Пн,Чт</t>
  </si>
  <si>
    <t>КОЛЛИЧЕСТВО КОНТЕЙНЕРОВ ВЫВОЗИМЫХ ДВА РАЗА В НЕДЕЛЮ 1,1 м3</t>
  </si>
  <si>
    <t>ОЩИЙ ОБЪЕМ ВЫВОЗИМЫЙ С ПЛОЩАДОК ЮР.ЛИЦ</t>
  </si>
  <si>
    <t>ОЩИЙ ОБЪЕМ ВЫВОЗИМЫЙ С ОБЩИХ ПЛОЩАДОК</t>
  </si>
  <si>
    <t>Добринское сельское поселение п. Козловский</t>
  </si>
  <si>
    <t>ул. Советская д. 23</t>
  </si>
  <si>
    <t>ул. Советская д. 4</t>
  </si>
  <si>
    <t>ул. Набережная д.9</t>
  </si>
  <si>
    <t>МКОУ КОЗЛОВСКАЯ СОШ</t>
  </si>
  <si>
    <t>Пн(3)</t>
  </si>
  <si>
    <t xml:space="preserve"> п. Видный</t>
  </si>
  <si>
    <t>ул. Победы д.58</t>
  </si>
  <si>
    <t>ул. Победы д.32</t>
  </si>
  <si>
    <t>ул. Победы д.45</t>
  </si>
  <si>
    <t xml:space="preserve"> п. Новоградский</t>
  </si>
  <si>
    <t>ул. Молодежная д. 12</t>
  </si>
  <si>
    <t>ул. Молодежная д. 13</t>
  </si>
  <si>
    <t xml:space="preserve">ул. Молодежная </t>
  </si>
  <si>
    <t xml:space="preserve"> п. Центральный</t>
  </si>
  <si>
    <t>ул. Садовая д. 11</t>
  </si>
  <si>
    <t>ул. Лесная д. 9</t>
  </si>
  <si>
    <t>Филиал Елань-Агро ООО ЦЧ АПК</t>
  </si>
  <si>
    <t xml:space="preserve">общий без пластика </t>
  </si>
  <si>
    <t>Юр.лицо</t>
  </si>
  <si>
    <t>пластик</t>
  </si>
  <si>
    <t>мокрый</t>
  </si>
  <si>
    <t>Итого п. Козловский</t>
  </si>
  <si>
    <t>Итого п. Видный</t>
  </si>
  <si>
    <t>Итого п. Новоградский</t>
  </si>
  <si>
    <t>Итого п. Центральный</t>
  </si>
  <si>
    <t>Источники образования отходов</t>
  </si>
  <si>
    <t>ул. Ленина д. 22</t>
  </si>
  <si>
    <t>д. № 18, 20, 19, 21, 22, 23</t>
  </si>
  <si>
    <t xml:space="preserve">д. № 4,  6,  </t>
  </si>
  <si>
    <t xml:space="preserve">  ул. Набережная д.№ 15,</t>
  </si>
  <si>
    <t>17, 24, 26, 28</t>
  </si>
  <si>
    <t>д. № 29, 22, 24, 26а, 35</t>
  </si>
  <si>
    <t>д. № 58, 52, 54, 56, 60, 69,71,</t>
  </si>
  <si>
    <t>д. № 32, 34, 36, 38, 28, 30</t>
  </si>
  <si>
    <t>д. № 45, 47, 49, 43, 41, 39</t>
  </si>
  <si>
    <t>д. № 12, 10, 14, 49, 51, 55</t>
  </si>
  <si>
    <t>д. № 13, 9, 11, 15, 17, 19</t>
  </si>
  <si>
    <t>д. № 11, 11а, 12, 15</t>
  </si>
  <si>
    <t xml:space="preserve">д. № 14, 9, 10, ул. Свободы  </t>
  </si>
  <si>
    <t xml:space="preserve"> д. № 12</t>
  </si>
  <si>
    <t>д. № 9, 8, 8б, 10, 11</t>
  </si>
  <si>
    <t>ул. Мира д. 4 а</t>
  </si>
  <si>
    <t>ул. Молодежная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</si>
</sst>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/>
    <xf numFmtId="0" fontId="8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9" fillId="0" borderId="1" xfId="0" applyFont="1" applyBorder="1"/>
    <xf numFmtId="0" fontId="0" fillId="0" borderId="4" xfId="0" applyBorder="1"/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0" fillId="0" borderId="4" xfId="0" applyFill="1" applyBorder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 wrapText="1"/>
    </xf>
    <xf numFmtId="0" fontId="14" fillId="6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15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tabSelected="1" zoomScaleNormal="100" workbookViewId="0">
      <pane xSplit="6" ySplit="3" topLeftCell="R68" activePane="bottomRight" state="frozen"/>
      <selection pane="topRight" activeCell="G1" sqref="G1"/>
      <selection pane="bottomLeft" activeCell="A5" sqref="A5"/>
      <selection pane="bottomRight" activeCell="R102" sqref="R102"/>
    </sheetView>
  </sheetViews>
  <sheetFormatPr defaultColWidth="15.88671875" defaultRowHeight="14.4" x14ac:dyDescent="0.3"/>
  <cols>
    <col min="1" max="1" width="7.44140625" style="7" customWidth="1"/>
    <col min="2" max="2" width="28.5546875" style="7" customWidth="1"/>
    <col min="3" max="3" width="9.88671875" style="7" customWidth="1"/>
    <col min="4" max="4" width="13.5546875" style="7" customWidth="1"/>
    <col min="5" max="5" width="3.109375" style="7" customWidth="1"/>
    <col min="6" max="6" width="0.33203125" style="7" customWidth="1"/>
    <col min="7" max="7" width="13.5546875" style="7" customWidth="1"/>
    <col min="8" max="8" width="24.6640625" style="7" customWidth="1"/>
    <col min="9" max="9" width="11.109375" style="7" customWidth="1"/>
    <col min="10" max="10" width="12" style="7" customWidth="1"/>
    <col min="11" max="11" width="13.6640625" style="7" customWidth="1"/>
    <col min="12" max="12" width="14.5546875" style="7" customWidth="1"/>
    <col min="13" max="13" width="13.33203125" style="7" customWidth="1"/>
    <col min="14" max="14" width="13" style="7" customWidth="1"/>
    <col min="15" max="15" width="27.5546875" style="7" customWidth="1"/>
    <col min="16" max="16" width="12.44140625" style="7" customWidth="1"/>
    <col min="17" max="17" width="26.109375" style="7" customWidth="1"/>
    <col min="18" max="18" width="31.6640625" style="7" customWidth="1"/>
    <col min="19" max="19" width="26.6640625" style="7" customWidth="1"/>
    <col min="20" max="20" width="27.44140625" style="7" customWidth="1"/>
    <col min="21" max="21" width="17.109375" style="7" customWidth="1"/>
    <col min="22" max="22" width="15.88671875" style="7"/>
  </cols>
  <sheetData>
    <row r="1" spans="1:22" s="1" customFormat="1" ht="18" x14ac:dyDescent="0.3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3"/>
      <c r="V1" s="3"/>
    </row>
    <row r="2" spans="1:22" s="2" customFormat="1" ht="52.95" customHeight="1" x14ac:dyDescent="0.35">
      <c r="A2" s="64" t="s">
        <v>0</v>
      </c>
      <c r="B2" s="61" t="s">
        <v>1</v>
      </c>
      <c r="C2" s="61"/>
      <c r="D2" s="61"/>
      <c r="E2" s="61" t="s">
        <v>13</v>
      </c>
      <c r="F2" s="61"/>
      <c r="G2" s="61"/>
      <c r="H2" s="61"/>
      <c r="I2" s="61"/>
      <c r="J2" s="61"/>
      <c r="K2" s="61"/>
      <c r="L2" s="61"/>
      <c r="M2" s="61"/>
      <c r="N2" s="61"/>
      <c r="O2" s="61" t="s">
        <v>14</v>
      </c>
      <c r="P2" s="61"/>
      <c r="Q2" s="61"/>
      <c r="R2" s="65" t="s">
        <v>75</v>
      </c>
      <c r="S2" s="65"/>
      <c r="T2" s="65"/>
      <c r="U2" s="61" t="s">
        <v>19</v>
      </c>
      <c r="V2" s="62" t="s">
        <v>28</v>
      </c>
    </row>
    <row r="3" spans="1:22" s="2" customFormat="1" ht="109.2" customHeight="1" x14ac:dyDescent="0.35">
      <c r="A3" s="64"/>
      <c r="B3" s="4" t="s">
        <v>2</v>
      </c>
      <c r="C3" s="4" t="s">
        <v>3</v>
      </c>
      <c r="D3" s="4" t="s">
        <v>17</v>
      </c>
      <c r="E3" s="4" t="s">
        <v>4</v>
      </c>
      <c r="F3" s="5" t="s">
        <v>16</v>
      </c>
      <c r="G3" s="5" t="s">
        <v>5</v>
      </c>
      <c r="H3" s="5" t="s">
        <v>32</v>
      </c>
      <c r="I3" s="5" t="s">
        <v>20</v>
      </c>
      <c r="J3" s="5" t="s">
        <v>31</v>
      </c>
      <c r="K3" s="5" t="s">
        <v>6</v>
      </c>
      <c r="L3" s="5" t="s">
        <v>26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6" t="s">
        <v>24</v>
      </c>
      <c r="S3" s="6" t="s">
        <v>18</v>
      </c>
      <c r="T3" s="6" t="s">
        <v>12</v>
      </c>
      <c r="U3" s="61"/>
      <c r="V3" s="62"/>
    </row>
    <row r="4" spans="1:22" ht="20.399999999999999" x14ac:dyDescent="0.35">
      <c r="A4" s="46" t="s">
        <v>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1:22" s="17" customFormat="1" x14ac:dyDescent="0.3">
      <c r="A5" s="49">
        <v>1</v>
      </c>
      <c r="B5" s="52" t="s">
        <v>50</v>
      </c>
      <c r="C5" s="13"/>
      <c r="D5" s="13"/>
      <c r="E5" s="13"/>
      <c r="F5" s="13"/>
      <c r="G5" s="14">
        <v>1</v>
      </c>
      <c r="H5" s="19" t="s">
        <v>33</v>
      </c>
      <c r="I5" s="20" t="s">
        <v>22</v>
      </c>
      <c r="J5" s="15"/>
      <c r="K5" s="14">
        <v>1.1000000000000001</v>
      </c>
      <c r="L5" s="14" t="s">
        <v>27</v>
      </c>
      <c r="M5" s="13"/>
      <c r="N5" s="13"/>
      <c r="O5" s="14" t="s">
        <v>30</v>
      </c>
      <c r="P5" s="13"/>
      <c r="Q5" s="13"/>
      <c r="R5" s="14" t="s">
        <v>35</v>
      </c>
      <c r="S5" s="13"/>
      <c r="T5" s="13"/>
      <c r="U5" s="16" t="s">
        <v>45</v>
      </c>
      <c r="V5" s="13"/>
    </row>
    <row r="6" spans="1:22" s="17" customFormat="1" x14ac:dyDescent="0.3">
      <c r="A6" s="50"/>
      <c r="B6" s="52"/>
      <c r="C6" s="13"/>
      <c r="D6" s="13"/>
      <c r="E6" s="13"/>
      <c r="F6" s="13"/>
      <c r="G6" s="14"/>
      <c r="H6" s="19" t="s">
        <v>34</v>
      </c>
      <c r="I6" s="20"/>
      <c r="J6" s="13"/>
      <c r="K6" s="14"/>
      <c r="L6" s="14"/>
      <c r="M6" s="13"/>
      <c r="N6" s="13"/>
      <c r="O6" s="14"/>
      <c r="P6" s="13"/>
      <c r="Q6" s="13"/>
      <c r="R6" s="14"/>
      <c r="S6" s="13" t="s">
        <v>77</v>
      </c>
      <c r="T6" s="13"/>
      <c r="U6" s="16"/>
      <c r="V6" s="13"/>
    </row>
    <row r="7" spans="1:22" s="17" customFormat="1" x14ac:dyDescent="0.3">
      <c r="A7" s="50"/>
      <c r="B7" s="52"/>
      <c r="C7" s="13"/>
      <c r="D7" s="13"/>
      <c r="E7" s="13"/>
      <c r="F7" s="13"/>
      <c r="G7" s="13"/>
      <c r="H7" s="19" t="s">
        <v>21</v>
      </c>
      <c r="I7" s="13"/>
      <c r="J7" s="13"/>
      <c r="K7" s="13"/>
      <c r="L7" s="13"/>
      <c r="M7" s="13"/>
      <c r="N7" s="13"/>
      <c r="O7" s="13"/>
      <c r="P7" s="13"/>
      <c r="Q7" s="13"/>
      <c r="R7" s="14"/>
      <c r="S7" s="13"/>
      <c r="T7" s="13"/>
      <c r="U7" s="13"/>
      <c r="V7" s="13"/>
    </row>
    <row r="8" spans="1:22" s="17" customFormat="1" x14ac:dyDescent="0.3">
      <c r="A8" s="50"/>
      <c r="B8" s="52"/>
      <c r="C8" s="13"/>
      <c r="D8" s="13"/>
      <c r="E8" s="13"/>
      <c r="F8" s="13"/>
      <c r="G8" s="13"/>
      <c r="H8" s="19" t="s">
        <v>25</v>
      </c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13"/>
      <c r="V8" s="13"/>
    </row>
    <row r="9" spans="1:22" s="17" customFormat="1" ht="17.399999999999999" x14ac:dyDescent="0.3">
      <c r="A9" s="51"/>
      <c r="B9" s="53"/>
      <c r="C9" s="13"/>
      <c r="D9" s="13"/>
      <c r="E9" s="13"/>
      <c r="F9" s="13"/>
      <c r="G9" s="13"/>
      <c r="H9" s="18" t="s">
        <v>23</v>
      </c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</row>
    <row r="10" spans="1:22" s="17" customFormat="1" x14ac:dyDescent="0.3">
      <c r="A10" s="49">
        <v>2</v>
      </c>
      <c r="B10" s="52" t="s">
        <v>51</v>
      </c>
      <c r="C10" s="13"/>
      <c r="D10" s="13"/>
      <c r="E10" s="13"/>
      <c r="F10" s="13"/>
      <c r="G10" s="14">
        <v>1</v>
      </c>
      <c r="H10" s="19" t="s">
        <v>33</v>
      </c>
      <c r="I10" s="20" t="s">
        <v>22</v>
      </c>
      <c r="J10" s="15"/>
      <c r="K10" s="14">
        <v>1.1000000000000001</v>
      </c>
      <c r="L10" s="14" t="s">
        <v>27</v>
      </c>
      <c r="M10" s="13"/>
      <c r="N10" s="13"/>
      <c r="O10" s="14" t="s">
        <v>30</v>
      </c>
      <c r="P10" s="13"/>
      <c r="Q10" s="13"/>
      <c r="R10" s="14" t="s">
        <v>35</v>
      </c>
      <c r="S10" s="13" t="s">
        <v>78</v>
      </c>
      <c r="T10" s="13"/>
      <c r="U10" s="16" t="s">
        <v>45</v>
      </c>
      <c r="V10" s="13"/>
    </row>
    <row r="11" spans="1:22" s="17" customFormat="1" x14ac:dyDescent="0.3">
      <c r="A11" s="50"/>
      <c r="B11" s="52"/>
      <c r="C11" s="13"/>
      <c r="D11" s="13"/>
      <c r="E11" s="13"/>
      <c r="F11" s="13"/>
      <c r="G11" s="14"/>
      <c r="H11" s="19" t="s">
        <v>34</v>
      </c>
      <c r="I11" s="20"/>
      <c r="J11" s="13"/>
      <c r="K11" s="14"/>
      <c r="L11" s="14"/>
      <c r="M11" s="13"/>
      <c r="N11" s="13"/>
      <c r="O11" s="14"/>
      <c r="P11" s="13"/>
      <c r="Q11" s="13"/>
      <c r="R11" s="14"/>
      <c r="S11" s="13" t="s">
        <v>79</v>
      </c>
      <c r="T11" s="13"/>
      <c r="U11" s="16"/>
      <c r="V11" s="13"/>
    </row>
    <row r="12" spans="1:22" s="17" customFormat="1" x14ac:dyDescent="0.3">
      <c r="A12" s="50"/>
      <c r="B12" s="52"/>
      <c r="C12" s="13"/>
      <c r="D12" s="13"/>
      <c r="E12" s="13"/>
      <c r="F12" s="13"/>
      <c r="G12" s="13"/>
      <c r="H12" s="19" t="s">
        <v>21</v>
      </c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3" t="s">
        <v>80</v>
      </c>
      <c r="T12" s="13"/>
      <c r="U12" s="13"/>
      <c r="V12" s="13"/>
    </row>
    <row r="13" spans="1:22" s="17" customFormat="1" x14ac:dyDescent="0.3">
      <c r="A13" s="50"/>
      <c r="B13" s="52"/>
      <c r="C13" s="13"/>
      <c r="D13" s="13"/>
      <c r="E13" s="13"/>
      <c r="F13" s="13"/>
      <c r="G13" s="13"/>
      <c r="H13" s="19" t="s">
        <v>25</v>
      </c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3"/>
      <c r="T13" s="13"/>
      <c r="U13" s="13"/>
      <c r="V13" s="13"/>
    </row>
    <row r="14" spans="1:22" s="17" customFormat="1" ht="17.399999999999999" x14ac:dyDescent="0.3">
      <c r="A14" s="51"/>
      <c r="B14" s="53"/>
      <c r="C14" s="13"/>
      <c r="D14" s="13"/>
      <c r="E14" s="13"/>
      <c r="F14" s="13"/>
      <c r="G14" s="13"/>
      <c r="H14" s="18" t="s">
        <v>23</v>
      </c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</row>
    <row r="15" spans="1:22" s="17" customFormat="1" x14ac:dyDescent="0.3">
      <c r="A15" s="49">
        <v>4</v>
      </c>
      <c r="B15" s="52" t="s">
        <v>76</v>
      </c>
      <c r="C15" s="13"/>
      <c r="D15" s="13"/>
      <c r="E15" s="13"/>
      <c r="F15" s="13"/>
      <c r="G15" s="14">
        <v>1</v>
      </c>
      <c r="H15" s="19" t="s">
        <v>33</v>
      </c>
      <c r="I15" s="20" t="s">
        <v>22</v>
      </c>
      <c r="J15" s="15"/>
      <c r="K15" s="14">
        <v>1.1000000000000001</v>
      </c>
      <c r="L15" s="14" t="s">
        <v>27</v>
      </c>
      <c r="M15" s="13"/>
      <c r="N15" s="13"/>
      <c r="O15" s="14" t="s">
        <v>30</v>
      </c>
      <c r="P15" s="13"/>
      <c r="Q15" s="13"/>
      <c r="R15" s="14" t="s">
        <v>35</v>
      </c>
      <c r="S15" s="13" t="s">
        <v>81</v>
      </c>
      <c r="T15" s="13"/>
      <c r="U15" s="16" t="s">
        <v>45</v>
      </c>
      <c r="V15" s="13"/>
    </row>
    <row r="16" spans="1:22" s="17" customFormat="1" x14ac:dyDescent="0.3">
      <c r="A16" s="50"/>
      <c r="B16" s="52"/>
      <c r="C16" s="13"/>
      <c r="D16" s="13"/>
      <c r="E16" s="13"/>
      <c r="F16" s="13"/>
      <c r="G16" s="14"/>
      <c r="H16" s="19" t="s">
        <v>34</v>
      </c>
      <c r="I16" s="20"/>
      <c r="J16" s="13"/>
      <c r="K16" s="14"/>
      <c r="L16" s="14"/>
      <c r="M16" s="13"/>
      <c r="N16" s="13"/>
      <c r="O16" s="14"/>
      <c r="P16" s="13"/>
      <c r="Q16" s="13"/>
      <c r="R16" s="14" t="s">
        <v>35</v>
      </c>
      <c r="S16" s="13"/>
      <c r="T16" s="13"/>
      <c r="U16" s="16" t="s">
        <v>45</v>
      </c>
      <c r="V16" s="13"/>
    </row>
    <row r="17" spans="1:22" s="17" customFormat="1" x14ac:dyDescent="0.3">
      <c r="A17" s="50"/>
      <c r="B17" s="52"/>
      <c r="C17" s="13"/>
      <c r="D17" s="13"/>
      <c r="E17" s="13"/>
      <c r="F17" s="13"/>
      <c r="G17" s="13"/>
      <c r="H17" s="19" t="s">
        <v>21</v>
      </c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3"/>
      <c r="T17" s="13"/>
      <c r="U17" s="13"/>
      <c r="V17" s="13"/>
    </row>
    <row r="18" spans="1:22" s="17" customFormat="1" x14ac:dyDescent="0.3">
      <c r="A18" s="50"/>
      <c r="B18" s="52"/>
      <c r="C18" s="13"/>
      <c r="D18" s="13"/>
      <c r="E18" s="13"/>
      <c r="F18" s="13"/>
      <c r="G18" s="13"/>
      <c r="H18" s="19" t="s">
        <v>25</v>
      </c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3"/>
      <c r="T18" s="13"/>
      <c r="U18" s="13"/>
      <c r="V18" s="13"/>
    </row>
    <row r="19" spans="1:22" s="17" customFormat="1" ht="17.399999999999999" x14ac:dyDescent="0.3">
      <c r="A19" s="51"/>
      <c r="B19" s="53"/>
      <c r="C19" s="13"/>
      <c r="D19" s="13"/>
      <c r="E19" s="13"/>
      <c r="F19" s="13"/>
      <c r="G19" s="13"/>
      <c r="H19" s="18" t="s">
        <v>23</v>
      </c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</row>
    <row r="20" spans="1:22" s="17" customFormat="1" ht="23.25" customHeight="1" x14ac:dyDescent="0.3">
      <c r="A20" s="49">
        <v>5</v>
      </c>
      <c r="B20" s="52" t="s">
        <v>52</v>
      </c>
      <c r="C20" s="13"/>
      <c r="D20" s="13"/>
      <c r="E20" s="13"/>
      <c r="F20" s="13"/>
      <c r="G20" s="14">
        <v>1</v>
      </c>
      <c r="H20" s="22" t="s">
        <v>33</v>
      </c>
      <c r="I20" s="23" t="s">
        <v>22</v>
      </c>
      <c r="J20" s="15"/>
      <c r="K20" s="14">
        <v>2.2000000000000002</v>
      </c>
      <c r="L20" s="14" t="s">
        <v>29</v>
      </c>
      <c r="M20" s="13"/>
      <c r="N20" s="13"/>
      <c r="O20" s="21" t="s">
        <v>53</v>
      </c>
      <c r="P20" s="13"/>
      <c r="Q20" s="15" t="s">
        <v>52</v>
      </c>
      <c r="R20" s="14" t="s">
        <v>37</v>
      </c>
      <c r="S20" s="15" t="s">
        <v>52</v>
      </c>
      <c r="T20" s="21" t="s">
        <v>53</v>
      </c>
      <c r="U20" s="15" t="s">
        <v>54</v>
      </c>
      <c r="V20" s="13"/>
    </row>
    <row r="21" spans="1:22" s="17" customFormat="1" x14ac:dyDescent="0.3">
      <c r="A21" s="50"/>
      <c r="B21" s="52"/>
      <c r="C21" s="13"/>
      <c r="D21" s="13"/>
      <c r="E21" s="13"/>
      <c r="F21" s="13"/>
      <c r="G21" s="15">
        <v>1</v>
      </c>
      <c r="H21" s="19" t="s">
        <v>34</v>
      </c>
      <c r="I21" s="13"/>
      <c r="J21" s="13"/>
      <c r="K21" s="13"/>
      <c r="L21" s="14"/>
      <c r="M21" s="13"/>
      <c r="N21" s="13"/>
      <c r="O21" s="21"/>
      <c r="P21" s="13"/>
      <c r="Q21" s="15"/>
      <c r="R21" s="14"/>
      <c r="S21" s="15"/>
      <c r="T21" s="21"/>
      <c r="U21" s="15"/>
      <c r="V21" s="13"/>
    </row>
    <row r="22" spans="1:22" s="17" customFormat="1" x14ac:dyDescent="0.3">
      <c r="A22" s="50"/>
      <c r="B22" s="52"/>
      <c r="C22" s="13"/>
      <c r="D22" s="13"/>
      <c r="E22" s="13"/>
      <c r="F22" s="13"/>
      <c r="G22" s="13"/>
      <c r="H22" s="19" t="s">
        <v>21</v>
      </c>
      <c r="I22" s="13"/>
      <c r="J22" s="13"/>
      <c r="K22" s="13"/>
      <c r="L22" s="14"/>
      <c r="M22" s="13"/>
      <c r="N22" s="13"/>
      <c r="O22" s="21"/>
      <c r="P22" s="13"/>
      <c r="Q22" s="15"/>
      <c r="R22" s="14"/>
      <c r="S22" s="15"/>
      <c r="T22" s="21"/>
      <c r="U22" s="15"/>
      <c r="V22" s="13"/>
    </row>
    <row r="23" spans="1:22" s="17" customFormat="1" x14ac:dyDescent="0.3">
      <c r="A23" s="50"/>
      <c r="B23" s="52"/>
      <c r="C23" s="13"/>
      <c r="D23" s="13"/>
      <c r="E23" s="13"/>
      <c r="F23" s="13"/>
      <c r="G23" s="13"/>
      <c r="H23" s="19" t="s">
        <v>25</v>
      </c>
      <c r="I23" s="13"/>
      <c r="J23" s="13"/>
      <c r="K23" s="13"/>
      <c r="L23" s="14"/>
      <c r="M23" s="13"/>
      <c r="N23" s="13"/>
      <c r="O23" s="21"/>
      <c r="P23" s="13"/>
      <c r="Q23" s="15"/>
      <c r="R23" s="14"/>
      <c r="S23" s="15"/>
      <c r="T23" s="21"/>
      <c r="U23" s="15"/>
      <c r="V23" s="13"/>
    </row>
    <row r="24" spans="1:22" s="17" customFormat="1" ht="21" customHeight="1" x14ac:dyDescent="0.3">
      <c r="A24" s="51"/>
      <c r="B24" s="53"/>
      <c r="C24" s="13"/>
      <c r="D24" s="13"/>
      <c r="E24" s="13"/>
      <c r="F24" s="13"/>
      <c r="G24" s="14"/>
      <c r="H24" s="18" t="s">
        <v>23</v>
      </c>
      <c r="I24" s="13"/>
      <c r="J24" s="13"/>
      <c r="K24" s="14"/>
      <c r="L24" s="14"/>
      <c r="M24" s="13"/>
      <c r="N24" s="13"/>
      <c r="O24" s="21"/>
      <c r="P24" s="13"/>
      <c r="Q24" s="15"/>
      <c r="R24" s="14"/>
      <c r="S24" s="15"/>
      <c r="T24" s="21"/>
      <c r="U24" s="15"/>
      <c r="V24" s="13"/>
    </row>
    <row r="25" spans="1:22" ht="15.75" customHeight="1" x14ac:dyDescent="0.3">
      <c r="B25" s="37" t="s">
        <v>71</v>
      </c>
      <c r="G25" s="25"/>
      <c r="H25" s="39" t="s">
        <v>67</v>
      </c>
      <c r="K25" s="9">
        <v>0</v>
      </c>
      <c r="L25" s="27" t="s">
        <v>27</v>
      </c>
      <c r="R25" s="26"/>
      <c r="S25" s="26"/>
      <c r="T25" s="26"/>
    </row>
    <row r="26" spans="1:22" ht="18" x14ac:dyDescent="0.3">
      <c r="B26" s="38"/>
      <c r="G26" s="25"/>
      <c r="H26" s="40"/>
      <c r="K26" s="9">
        <f>SUMIFS(G5:G24,L5:L24,"ОМС",H5:H24,"общий без пластика (1,1 куб.м.)")</f>
        <v>0</v>
      </c>
      <c r="L26" s="27" t="s">
        <v>30</v>
      </c>
      <c r="R26" s="26"/>
      <c r="S26" s="26"/>
      <c r="T26" s="26"/>
    </row>
    <row r="27" spans="1:22" ht="18" x14ac:dyDescent="0.3">
      <c r="B27" s="38"/>
      <c r="G27" s="25"/>
      <c r="H27" s="41"/>
      <c r="K27" s="9">
        <v>2</v>
      </c>
      <c r="L27" s="27" t="s">
        <v>68</v>
      </c>
      <c r="R27" s="26"/>
      <c r="S27" s="26"/>
      <c r="T27" s="26"/>
    </row>
    <row r="28" spans="1:22" ht="18" x14ac:dyDescent="0.3">
      <c r="B28" s="38"/>
      <c r="G28" s="26"/>
      <c r="H28" s="39" t="s">
        <v>69</v>
      </c>
      <c r="K28" s="9">
        <f>SUMIFS(G5:G24,L5:L24,("РО"),H5:H24,"пластик (1,1куб.м.)")</f>
        <v>0</v>
      </c>
      <c r="L28" s="27" t="s">
        <v>27</v>
      </c>
      <c r="R28" s="26"/>
      <c r="S28" s="26"/>
      <c r="T28" s="26"/>
    </row>
    <row r="29" spans="1:22" ht="18" x14ac:dyDescent="0.3">
      <c r="B29" s="38"/>
      <c r="H29" s="40"/>
      <c r="K29" s="9">
        <f>SUMIFS(G5:G24,L5:L24,"ОМС",H5:H24,"пластик (1,1куб.м.)")</f>
        <v>0</v>
      </c>
      <c r="L29" s="27" t="s">
        <v>30</v>
      </c>
      <c r="R29" s="26"/>
      <c r="S29" s="26"/>
      <c r="T29" s="26"/>
    </row>
    <row r="30" spans="1:22" ht="18" x14ac:dyDescent="0.3">
      <c r="B30" s="38"/>
      <c r="H30" s="41"/>
      <c r="K30" s="9"/>
      <c r="L30" s="27" t="s">
        <v>68</v>
      </c>
      <c r="R30" s="26"/>
      <c r="S30" s="26"/>
      <c r="T30" s="26"/>
    </row>
    <row r="31" spans="1:22" ht="18" x14ac:dyDescent="0.3">
      <c r="B31" s="38"/>
      <c r="H31" s="39" t="s">
        <v>21</v>
      </c>
      <c r="K31" s="9">
        <v>0</v>
      </c>
      <c r="L31" s="27" t="s">
        <v>27</v>
      </c>
      <c r="R31" s="26"/>
      <c r="S31" s="26"/>
      <c r="T31" s="26"/>
    </row>
    <row r="32" spans="1:22" ht="18" x14ac:dyDescent="0.3">
      <c r="B32" s="38"/>
      <c r="H32" s="40"/>
      <c r="K32" s="9">
        <v>0</v>
      </c>
      <c r="L32" s="27" t="s">
        <v>30</v>
      </c>
      <c r="R32" s="26"/>
      <c r="S32" s="26"/>
      <c r="T32" s="26"/>
    </row>
    <row r="33" spans="1:22" ht="18" x14ac:dyDescent="0.3">
      <c r="B33" s="38"/>
      <c r="H33" s="41"/>
      <c r="K33" s="9">
        <v>0</v>
      </c>
      <c r="L33" s="27" t="s">
        <v>68</v>
      </c>
      <c r="R33" s="26"/>
      <c r="S33" s="26"/>
      <c r="T33" s="26"/>
    </row>
    <row r="34" spans="1:22" ht="18" x14ac:dyDescent="0.3">
      <c r="B34" s="38"/>
      <c r="H34" s="39" t="s">
        <v>70</v>
      </c>
      <c r="K34" s="9">
        <v>0</v>
      </c>
      <c r="L34" s="27" t="s">
        <v>27</v>
      </c>
      <c r="R34" s="26"/>
      <c r="S34" s="26"/>
      <c r="T34" s="26"/>
    </row>
    <row r="35" spans="1:22" ht="18" x14ac:dyDescent="0.3">
      <c r="B35" s="38"/>
      <c r="H35" s="40"/>
      <c r="K35" s="9">
        <v>0</v>
      </c>
      <c r="L35" s="27" t="s">
        <v>30</v>
      </c>
      <c r="R35" s="26"/>
      <c r="S35" s="26"/>
      <c r="T35" s="26"/>
    </row>
    <row r="36" spans="1:22" ht="18" x14ac:dyDescent="0.3">
      <c r="B36" s="38"/>
      <c r="H36" s="41"/>
      <c r="K36" s="9">
        <v>0</v>
      </c>
      <c r="L36" s="27" t="s">
        <v>68</v>
      </c>
      <c r="R36" s="26"/>
      <c r="S36" s="26"/>
      <c r="T36" s="26"/>
    </row>
    <row r="37" spans="1:22" ht="18" x14ac:dyDescent="0.3">
      <c r="B37" s="38"/>
      <c r="H37" s="32" t="s">
        <v>23</v>
      </c>
      <c r="K37" s="9">
        <f>SUMIFS(G5:G24,L5:L24,("РО"),H5:H24,"КГО")</f>
        <v>0</v>
      </c>
      <c r="L37" s="27" t="s">
        <v>27</v>
      </c>
      <c r="R37" s="26"/>
      <c r="S37" s="26"/>
      <c r="T37" s="26"/>
    </row>
    <row r="38" spans="1:22" ht="18" x14ac:dyDescent="0.3">
      <c r="B38" s="38"/>
      <c r="H38" s="33"/>
      <c r="K38" s="9">
        <f>SUMIFS(G5:G24,L5:L24,("ОМС"),H5:H24,"КГО")</f>
        <v>0</v>
      </c>
      <c r="L38" s="27" t="s">
        <v>30</v>
      </c>
      <c r="R38" s="26"/>
      <c r="S38" s="26"/>
      <c r="T38" s="26"/>
    </row>
    <row r="39" spans="1:22" ht="18" x14ac:dyDescent="0.3">
      <c r="A39" s="28"/>
      <c r="B39" s="38"/>
      <c r="C39" s="28"/>
      <c r="D39" s="28"/>
      <c r="E39" s="28"/>
      <c r="F39" s="28"/>
      <c r="G39" s="28"/>
      <c r="H39" s="33"/>
      <c r="I39" s="28"/>
      <c r="J39" s="28"/>
      <c r="K39" s="29">
        <f>SUMIFS(G5:G24,L5:L24,"&lt;&gt;РО",H5:H24,"КГО")</f>
        <v>0</v>
      </c>
      <c r="L39" s="30" t="s">
        <v>68</v>
      </c>
      <c r="M39" s="28"/>
      <c r="N39" s="28"/>
      <c r="O39" s="28"/>
      <c r="P39" s="28"/>
      <c r="Q39" s="28"/>
      <c r="R39" s="31"/>
      <c r="S39" s="31"/>
      <c r="T39" s="31"/>
      <c r="U39" s="28"/>
      <c r="V39" s="28"/>
    </row>
    <row r="40" spans="1:22" s="17" customFormat="1" ht="21" customHeight="1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</row>
    <row r="41" spans="1:22" s="17" customFormat="1" ht="18" x14ac:dyDescent="0.3">
      <c r="A41" s="60" t="s">
        <v>38</v>
      </c>
      <c r="B41" s="60"/>
      <c r="C41" s="60"/>
      <c r="D41" s="9"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17" customFormat="1" ht="21" x14ac:dyDescent="0.3">
      <c r="A42" s="54" t="s">
        <v>43</v>
      </c>
      <c r="B42" s="55"/>
      <c r="C42" s="56"/>
      <c r="D42" s="12">
        <v>5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17" customFormat="1" ht="18" x14ac:dyDescent="0.3">
      <c r="A43" s="44" t="s">
        <v>44</v>
      </c>
      <c r="B43" s="44"/>
      <c r="C43" s="44"/>
      <c r="D43" s="9">
        <f>SUMIFS(G5:G24,H5:H24,"пластик (1,1куб.м.)")</f>
        <v>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17" customFormat="1" ht="32.25" customHeight="1" x14ac:dyDescent="0.3">
      <c r="A44" s="44" t="s">
        <v>39</v>
      </c>
      <c r="B44" s="44"/>
      <c r="C44" s="44"/>
      <c r="D44" s="12">
        <v>3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17" customFormat="1" ht="33" customHeight="1" x14ac:dyDescent="0.3">
      <c r="A45" s="57" t="s">
        <v>46</v>
      </c>
      <c r="B45" s="58"/>
      <c r="C45" s="59"/>
      <c r="D45" s="9">
        <v>5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17" customFormat="1" ht="39.75" customHeight="1" x14ac:dyDescent="0.3">
      <c r="A46" s="45" t="s">
        <v>48</v>
      </c>
      <c r="B46" s="45"/>
      <c r="C46" s="45"/>
      <c r="D46" s="11">
        <f>D45*8*1.1</f>
        <v>44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17" customFormat="1" ht="18" x14ac:dyDescent="0.3">
      <c r="A47" s="43" t="s">
        <v>40</v>
      </c>
      <c r="B47" s="43"/>
      <c r="C47" s="43"/>
      <c r="D47" s="10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17" customFormat="1" ht="35.25" customHeight="1" x14ac:dyDescent="0.3">
      <c r="A48" s="44" t="s">
        <v>41</v>
      </c>
      <c r="B48" s="44"/>
      <c r="C48" s="44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17" customFormat="1" ht="43.5" customHeight="1" x14ac:dyDescent="0.3">
      <c r="A49" s="45" t="s">
        <v>47</v>
      </c>
      <c r="B49" s="45"/>
      <c r="C49" s="45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0.399999999999999" x14ac:dyDescent="0.35">
      <c r="A50" s="46" t="s">
        <v>55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</row>
    <row r="51" spans="1:22" s="17" customFormat="1" x14ac:dyDescent="0.3">
      <c r="A51" s="49">
        <v>6</v>
      </c>
      <c r="B51" s="52" t="s">
        <v>56</v>
      </c>
      <c r="C51" s="13"/>
      <c r="D51" s="13"/>
      <c r="E51" s="13"/>
      <c r="F51" s="13"/>
      <c r="G51" s="14">
        <v>1</v>
      </c>
      <c r="H51" s="19" t="s">
        <v>33</v>
      </c>
      <c r="I51" s="20" t="s">
        <v>22</v>
      </c>
      <c r="J51" s="15"/>
      <c r="K51" s="14">
        <v>1.1000000000000001</v>
      </c>
      <c r="L51" s="14" t="s">
        <v>27</v>
      </c>
      <c r="M51" s="13"/>
      <c r="N51" s="13"/>
      <c r="O51" s="14" t="s">
        <v>30</v>
      </c>
      <c r="P51" s="13"/>
      <c r="Q51" s="13"/>
      <c r="R51" s="14"/>
      <c r="S51" s="13"/>
      <c r="T51" s="13"/>
      <c r="U51" s="16"/>
      <c r="V51" s="13"/>
    </row>
    <row r="52" spans="1:22" s="17" customFormat="1" x14ac:dyDescent="0.3">
      <c r="A52" s="50"/>
      <c r="B52" s="52"/>
      <c r="C52" s="13"/>
      <c r="D52" s="13"/>
      <c r="E52" s="13"/>
      <c r="F52" s="13"/>
      <c r="G52" s="14">
        <v>1</v>
      </c>
      <c r="H52" s="19" t="s">
        <v>34</v>
      </c>
      <c r="I52" s="20" t="s">
        <v>36</v>
      </c>
      <c r="J52" s="13"/>
      <c r="K52" s="14">
        <v>1.1000000000000001</v>
      </c>
      <c r="L52" s="14" t="s">
        <v>27</v>
      </c>
      <c r="M52" s="13"/>
      <c r="N52" s="13"/>
      <c r="O52" s="14" t="s">
        <v>30</v>
      </c>
      <c r="P52" s="13"/>
      <c r="Q52" s="13"/>
      <c r="R52" s="14" t="s">
        <v>35</v>
      </c>
      <c r="S52" s="13" t="s">
        <v>82</v>
      </c>
      <c r="T52" s="13"/>
      <c r="U52" s="16" t="s">
        <v>45</v>
      </c>
      <c r="V52" s="13"/>
    </row>
    <row r="53" spans="1:22" s="17" customFormat="1" x14ac:dyDescent="0.3">
      <c r="A53" s="50"/>
      <c r="B53" s="52"/>
      <c r="C53" s="13"/>
      <c r="D53" s="13"/>
      <c r="E53" s="13"/>
      <c r="F53" s="13"/>
      <c r="G53" s="13"/>
      <c r="H53" s="19" t="s">
        <v>21</v>
      </c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3">
        <v>67</v>
      </c>
      <c r="T53" s="13"/>
      <c r="U53" s="13"/>
      <c r="V53" s="13"/>
    </row>
    <row r="54" spans="1:22" s="17" customFormat="1" x14ac:dyDescent="0.3">
      <c r="A54" s="50"/>
      <c r="B54" s="52"/>
      <c r="C54" s="13"/>
      <c r="D54" s="13"/>
      <c r="E54" s="13"/>
      <c r="F54" s="13"/>
      <c r="G54" s="13"/>
      <c r="H54" s="19" t="s">
        <v>25</v>
      </c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3"/>
      <c r="T54" s="13"/>
      <c r="U54" s="13"/>
      <c r="V54" s="13"/>
    </row>
    <row r="55" spans="1:22" s="17" customFormat="1" ht="17.399999999999999" x14ac:dyDescent="0.3">
      <c r="A55" s="51"/>
      <c r="B55" s="53"/>
      <c r="C55" s="13"/>
      <c r="D55" s="13"/>
      <c r="E55" s="13"/>
      <c r="F55" s="13"/>
      <c r="G55" s="13"/>
      <c r="H55" s="18" t="s">
        <v>23</v>
      </c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3"/>
      <c r="T55" s="13"/>
      <c r="U55" s="13"/>
      <c r="V55" s="13"/>
    </row>
    <row r="56" spans="1:22" s="17" customFormat="1" x14ac:dyDescent="0.3">
      <c r="A56" s="49">
        <v>7</v>
      </c>
      <c r="B56" s="52" t="s">
        <v>57</v>
      </c>
      <c r="C56" s="13"/>
      <c r="D56" s="13"/>
      <c r="E56" s="13"/>
      <c r="F56" s="13"/>
      <c r="G56" s="14">
        <v>1</v>
      </c>
      <c r="H56" s="19" t="s">
        <v>33</v>
      </c>
      <c r="I56" s="20" t="s">
        <v>22</v>
      </c>
      <c r="J56" s="15"/>
      <c r="K56" s="14">
        <v>1.1000000000000001</v>
      </c>
      <c r="L56" s="14" t="s">
        <v>27</v>
      </c>
      <c r="M56" s="13"/>
      <c r="N56" s="13"/>
      <c r="O56" s="14" t="s">
        <v>30</v>
      </c>
      <c r="P56" s="13"/>
      <c r="Q56" s="13"/>
      <c r="R56" s="14" t="s">
        <v>35</v>
      </c>
      <c r="S56" s="13" t="s">
        <v>83</v>
      </c>
      <c r="T56" s="13"/>
      <c r="U56" s="16" t="s">
        <v>45</v>
      </c>
      <c r="V56" s="13"/>
    </row>
    <row r="57" spans="1:22" s="17" customFormat="1" x14ac:dyDescent="0.3">
      <c r="A57" s="50"/>
      <c r="B57" s="52"/>
      <c r="C57" s="13"/>
      <c r="D57" s="13"/>
      <c r="E57" s="13"/>
      <c r="F57" s="13"/>
      <c r="G57" s="14"/>
      <c r="H57" s="19" t="s">
        <v>34</v>
      </c>
      <c r="I57" s="20"/>
      <c r="J57" s="13"/>
      <c r="K57" s="14"/>
      <c r="L57" s="14"/>
      <c r="M57" s="13"/>
      <c r="N57" s="13"/>
      <c r="O57" s="14"/>
      <c r="P57" s="13"/>
      <c r="Q57" s="13"/>
      <c r="R57" s="14"/>
      <c r="S57" s="13"/>
      <c r="T57" s="13"/>
      <c r="U57" s="16"/>
      <c r="V57" s="13"/>
    </row>
    <row r="58" spans="1:22" s="17" customFormat="1" x14ac:dyDescent="0.3">
      <c r="A58" s="50"/>
      <c r="B58" s="52"/>
      <c r="C58" s="13"/>
      <c r="D58" s="13"/>
      <c r="E58" s="13"/>
      <c r="F58" s="13"/>
      <c r="G58" s="13"/>
      <c r="H58" s="19" t="s">
        <v>21</v>
      </c>
      <c r="I58" s="13"/>
      <c r="J58" s="13"/>
      <c r="K58" s="13"/>
      <c r="L58" s="13"/>
      <c r="M58" s="13"/>
      <c r="N58" s="13"/>
      <c r="O58" s="13"/>
      <c r="P58" s="13"/>
      <c r="Q58" s="13"/>
      <c r="R58" s="14"/>
      <c r="S58" s="13"/>
      <c r="T58" s="13"/>
      <c r="U58" s="13"/>
      <c r="V58" s="13"/>
    </row>
    <row r="59" spans="1:22" s="17" customFormat="1" x14ac:dyDescent="0.3">
      <c r="A59" s="50"/>
      <c r="B59" s="52"/>
      <c r="C59" s="13"/>
      <c r="D59" s="13"/>
      <c r="E59" s="13"/>
      <c r="F59" s="13"/>
      <c r="G59" s="13"/>
      <c r="H59" s="19" t="s">
        <v>25</v>
      </c>
      <c r="I59" s="13"/>
      <c r="J59" s="13"/>
      <c r="K59" s="13"/>
      <c r="L59" s="13"/>
      <c r="M59" s="13"/>
      <c r="N59" s="13"/>
      <c r="O59" s="13"/>
      <c r="P59" s="13"/>
      <c r="Q59" s="13"/>
      <c r="R59" s="14"/>
      <c r="S59" s="13"/>
      <c r="T59" s="13"/>
      <c r="U59" s="13"/>
      <c r="V59" s="13"/>
    </row>
    <row r="60" spans="1:22" s="17" customFormat="1" ht="17.399999999999999" x14ac:dyDescent="0.3">
      <c r="A60" s="51"/>
      <c r="B60" s="53"/>
      <c r="C60" s="13"/>
      <c r="D60" s="13"/>
      <c r="E60" s="13"/>
      <c r="F60" s="13"/>
      <c r="G60" s="13"/>
      <c r="H60" s="18" t="s">
        <v>23</v>
      </c>
      <c r="I60" s="13"/>
      <c r="J60" s="13"/>
      <c r="K60" s="13"/>
      <c r="L60" s="13"/>
      <c r="M60" s="13"/>
      <c r="N60" s="13"/>
      <c r="O60" s="13"/>
      <c r="P60" s="13"/>
      <c r="Q60" s="13"/>
      <c r="R60" s="14"/>
      <c r="S60" s="13"/>
      <c r="T60" s="13"/>
      <c r="U60" s="13"/>
      <c r="V60" s="13"/>
    </row>
    <row r="61" spans="1:22" s="17" customFormat="1" x14ac:dyDescent="0.3">
      <c r="A61" s="49">
        <v>8</v>
      </c>
      <c r="B61" s="52" t="s">
        <v>58</v>
      </c>
      <c r="C61" s="13"/>
      <c r="D61" s="13"/>
      <c r="E61" s="13"/>
      <c r="F61" s="13"/>
      <c r="G61" s="14">
        <v>1</v>
      </c>
      <c r="H61" s="19" t="s">
        <v>33</v>
      </c>
      <c r="I61" s="20" t="s">
        <v>22</v>
      </c>
      <c r="J61" s="15"/>
      <c r="K61" s="14">
        <v>1.1000000000000001</v>
      </c>
      <c r="L61" s="14" t="s">
        <v>27</v>
      </c>
      <c r="M61" s="13"/>
      <c r="N61" s="13"/>
      <c r="O61" s="14" t="s">
        <v>30</v>
      </c>
      <c r="P61" s="13"/>
      <c r="Q61" s="13"/>
      <c r="R61" s="14" t="s">
        <v>35</v>
      </c>
      <c r="S61" s="13" t="s">
        <v>84</v>
      </c>
      <c r="T61" s="13"/>
      <c r="U61" s="16" t="s">
        <v>45</v>
      </c>
      <c r="V61" s="13"/>
    </row>
    <row r="62" spans="1:22" s="17" customFormat="1" x14ac:dyDescent="0.3">
      <c r="A62" s="50"/>
      <c r="B62" s="52"/>
      <c r="C62" s="13"/>
      <c r="D62" s="13"/>
      <c r="E62" s="13"/>
      <c r="F62" s="13"/>
      <c r="G62" s="14"/>
      <c r="H62" s="19" t="s">
        <v>34</v>
      </c>
      <c r="I62" s="20"/>
      <c r="J62" s="13"/>
      <c r="K62" s="14"/>
      <c r="L62" s="14"/>
      <c r="M62" s="13"/>
      <c r="N62" s="13"/>
      <c r="O62" s="14"/>
      <c r="P62" s="13"/>
      <c r="Q62" s="13"/>
      <c r="R62" s="14"/>
      <c r="S62" s="13"/>
      <c r="T62" s="13"/>
      <c r="U62" s="16"/>
      <c r="V62" s="13"/>
    </row>
    <row r="63" spans="1:22" s="17" customFormat="1" x14ac:dyDescent="0.3">
      <c r="A63" s="50"/>
      <c r="B63" s="52"/>
      <c r="C63" s="13"/>
      <c r="D63" s="13"/>
      <c r="E63" s="13"/>
      <c r="F63" s="13"/>
      <c r="G63" s="13"/>
      <c r="H63" s="19" t="s">
        <v>21</v>
      </c>
      <c r="I63" s="13"/>
      <c r="J63" s="13"/>
      <c r="K63" s="13"/>
      <c r="L63" s="13"/>
      <c r="M63" s="13"/>
      <c r="N63" s="13"/>
      <c r="O63" s="13"/>
      <c r="P63" s="13"/>
      <c r="Q63" s="13"/>
      <c r="R63" s="14"/>
      <c r="S63" s="13"/>
      <c r="T63" s="13"/>
      <c r="U63" s="13"/>
      <c r="V63" s="13"/>
    </row>
    <row r="64" spans="1:22" s="17" customFormat="1" x14ac:dyDescent="0.3">
      <c r="A64" s="50"/>
      <c r="B64" s="52"/>
      <c r="C64" s="13"/>
      <c r="D64" s="13"/>
      <c r="E64" s="13"/>
      <c r="F64" s="13"/>
      <c r="G64" s="13"/>
      <c r="H64" s="19" t="s">
        <v>25</v>
      </c>
      <c r="I64" s="13"/>
      <c r="J64" s="13"/>
      <c r="K64" s="13"/>
      <c r="L64" s="13"/>
      <c r="M64" s="13"/>
      <c r="N64" s="13"/>
      <c r="O64" s="13"/>
      <c r="P64" s="13"/>
      <c r="Q64" s="13"/>
      <c r="R64" s="14"/>
      <c r="S64" s="13"/>
      <c r="T64" s="13"/>
      <c r="U64" s="13"/>
      <c r="V64" s="13"/>
    </row>
    <row r="65" spans="1:22" s="17" customFormat="1" ht="17.399999999999999" x14ac:dyDescent="0.3">
      <c r="A65" s="51"/>
      <c r="B65" s="53"/>
      <c r="C65" s="13"/>
      <c r="D65" s="13"/>
      <c r="E65" s="13"/>
      <c r="F65" s="13"/>
      <c r="G65" s="13"/>
      <c r="H65" s="18" t="s">
        <v>23</v>
      </c>
      <c r="I65" s="13"/>
      <c r="J65" s="13"/>
      <c r="K65" s="13"/>
      <c r="L65" s="13"/>
      <c r="M65" s="13"/>
      <c r="N65" s="13"/>
      <c r="O65" s="13"/>
      <c r="P65" s="13"/>
      <c r="Q65" s="13"/>
      <c r="R65" s="14"/>
      <c r="S65" s="13"/>
      <c r="T65" s="13"/>
      <c r="U65" s="13"/>
      <c r="V65" s="13"/>
    </row>
    <row r="66" spans="1:22" ht="15.75" customHeight="1" x14ac:dyDescent="0.3">
      <c r="B66" s="37" t="s">
        <v>72</v>
      </c>
      <c r="G66" s="25"/>
      <c r="H66" s="39" t="s">
        <v>67</v>
      </c>
      <c r="K66" s="9">
        <f>SUMIFS(G51:G65,L51:L65,"РО",H51:H65,"общий без пластика (1,1 куб.м.)")</f>
        <v>3</v>
      </c>
      <c r="L66" s="27" t="s">
        <v>27</v>
      </c>
      <c r="R66" s="26"/>
      <c r="S66" s="26"/>
      <c r="T66" s="26"/>
    </row>
    <row r="67" spans="1:22" ht="18" x14ac:dyDescent="0.3">
      <c r="B67" s="38"/>
      <c r="G67" s="25"/>
      <c r="H67" s="40"/>
      <c r="K67" s="9">
        <f>SUMIFS(G51:G65,L51:L65,"ОМС",H51:H65,"общий без пластика (1,1 куб.м.)")</f>
        <v>0</v>
      </c>
      <c r="L67" s="27" t="s">
        <v>30</v>
      </c>
      <c r="R67" s="26"/>
      <c r="S67" s="26"/>
      <c r="T67" s="26"/>
    </row>
    <row r="68" spans="1:22" ht="18" x14ac:dyDescent="0.3">
      <c r="B68" s="38"/>
      <c r="G68" s="25"/>
      <c r="H68" s="41"/>
      <c r="K68" s="9">
        <f>SUMIFS(G51:G65,L51:L65,"юр.лицо",H51:H65,"общий без пластика (1,1 куб.м.)")+SUMIFS(G51:G65,L51:L65,"юр.лицо",H51:H65,"общий без пластика (0,75 куб.м.)")</f>
        <v>0</v>
      </c>
      <c r="L68" s="27" t="s">
        <v>68</v>
      </c>
      <c r="R68" s="26"/>
      <c r="S68" s="26"/>
      <c r="T68" s="26"/>
    </row>
    <row r="69" spans="1:22" ht="18" x14ac:dyDescent="0.3">
      <c r="B69" s="38"/>
      <c r="G69" s="26"/>
      <c r="H69" s="39" t="s">
        <v>69</v>
      </c>
      <c r="K69" s="9">
        <f>SUMIFS(G51:G65,L51:L65,("РО"),H51:H65,"пластик (1,1куб.м.)")</f>
        <v>1</v>
      </c>
      <c r="L69" s="27" t="s">
        <v>27</v>
      </c>
      <c r="R69" s="26"/>
      <c r="S69" s="26"/>
      <c r="T69" s="26"/>
    </row>
    <row r="70" spans="1:22" ht="18" x14ac:dyDescent="0.3">
      <c r="B70" s="38"/>
      <c r="H70" s="40"/>
      <c r="K70" s="9">
        <f>SUMIFS(G51:G65,L51:L65,"ОМС",H51:H65,"пластик (1,1куб.м.)")</f>
        <v>0</v>
      </c>
      <c r="L70" s="27" t="s">
        <v>30</v>
      </c>
      <c r="R70" s="26"/>
      <c r="S70" s="26"/>
      <c r="T70" s="26"/>
    </row>
    <row r="71" spans="1:22" ht="18" x14ac:dyDescent="0.3">
      <c r="B71" s="38"/>
      <c r="H71" s="41"/>
      <c r="K71" s="9">
        <f>SUMIFS(G51:G65,L51:L65,"&lt;&gt;РО",H51:H65,"пластик (1,1куб.м.)")</f>
        <v>0</v>
      </c>
      <c r="L71" s="27" t="s">
        <v>68</v>
      </c>
      <c r="R71" s="26"/>
      <c r="S71" s="26"/>
      <c r="T71" s="26"/>
    </row>
    <row r="72" spans="1:22" ht="18" x14ac:dyDescent="0.3">
      <c r="B72" s="38"/>
      <c r="H72" s="39" t="s">
        <v>21</v>
      </c>
      <c r="K72" s="9">
        <v>0</v>
      </c>
      <c r="L72" s="27" t="s">
        <v>27</v>
      </c>
      <c r="R72" s="26"/>
      <c r="S72" s="26"/>
      <c r="T72" s="26"/>
    </row>
    <row r="73" spans="1:22" ht="18" x14ac:dyDescent="0.3">
      <c r="B73" s="38"/>
      <c r="H73" s="40"/>
      <c r="K73" s="9">
        <v>0</v>
      </c>
      <c r="L73" s="27" t="s">
        <v>30</v>
      </c>
      <c r="R73" s="26"/>
      <c r="S73" s="26"/>
      <c r="T73" s="26"/>
    </row>
    <row r="74" spans="1:22" ht="18" x14ac:dyDescent="0.3">
      <c r="B74" s="38"/>
      <c r="H74" s="41"/>
      <c r="K74" s="9">
        <v>0</v>
      </c>
      <c r="L74" s="27" t="s">
        <v>68</v>
      </c>
      <c r="R74" s="26"/>
      <c r="S74" s="26"/>
      <c r="T74" s="26"/>
    </row>
    <row r="75" spans="1:22" ht="18" x14ac:dyDescent="0.3">
      <c r="B75" s="38"/>
      <c r="H75" s="39" t="s">
        <v>70</v>
      </c>
      <c r="K75" s="9">
        <v>0</v>
      </c>
      <c r="L75" s="27" t="s">
        <v>27</v>
      </c>
      <c r="R75" s="26"/>
      <c r="S75" s="26"/>
      <c r="T75" s="26"/>
    </row>
    <row r="76" spans="1:22" ht="18" x14ac:dyDescent="0.3">
      <c r="B76" s="38"/>
      <c r="H76" s="40"/>
      <c r="K76" s="9">
        <v>0</v>
      </c>
      <c r="L76" s="27" t="s">
        <v>30</v>
      </c>
      <c r="R76" s="26"/>
      <c r="S76" s="26"/>
      <c r="T76" s="26"/>
    </row>
    <row r="77" spans="1:22" ht="18" x14ac:dyDescent="0.3">
      <c r="B77" s="38"/>
      <c r="H77" s="41"/>
      <c r="K77" s="9">
        <v>0</v>
      </c>
      <c r="L77" s="27" t="s">
        <v>68</v>
      </c>
      <c r="R77" s="26"/>
      <c r="S77" s="26"/>
      <c r="T77" s="26"/>
    </row>
    <row r="78" spans="1:22" ht="18" x14ac:dyDescent="0.3">
      <c r="B78" s="38"/>
      <c r="H78" s="32" t="s">
        <v>23</v>
      </c>
      <c r="K78" s="9">
        <f>SUMIFS(G51:G65,L51:L65,("РО"),H51:H65,"КГО")</f>
        <v>0</v>
      </c>
      <c r="L78" s="27" t="s">
        <v>27</v>
      </c>
      <c r="R78" s="26"/>
      <c r="S78" s="26"/>
      <c r="T78" s="26"/>
    </row>
    <row r="79" spans="1:22" ht="18" x14ac:dyDescent="0.3">
      <c r="B79" s="38"/>
      <c r="H79" s="33"/>
      <c r="K79" s="9">
        <f>SUMIFS(G51:G65,L51:L65,("ОМС"),H51:H65,"КГО")</f>
        <v>0</v>
      </c>
      <c r="L79" s="27" t="s">
        <v>30</v>
      </c>
      <c r="R79" s="26"/>
      <c r="S79" s="26"/>
      <c r="T79" s="26"/>
    </row>
    <row r="80" spans="1:22" ht="18" x14ac:dyDescent="0.3">
      <c r="A80" s="28"/>
      <c r="B80" s="38"/>
      <c r="C80" s="28"/>
      <c r="D80" s="28"/>
      <c r="E80" s="28"/>
      <c r="F80" s="28"/>
      <c r="G80" s="28"/>
      <c r="H80" s="33"/>
      <c r="I80" s="28"/>
      <c r="J80" s="28"/>
      <c r="K80" s="29">
        <f>SUMIFS(G51:G65,L51:L65,"&lt;&gt;РО",H51:H65,"КГО")</f>
        <v>0</v>
      </c>
      <c r="L80" s="30" t="s">
        <v>68</v>
      </c>
      <c r="M80" s="28"/>
      <c r="N80" s="28"/>
      <c r="O80" s="28"/>
      <c r="P80" s="28"/>
      <c r="Q80" s="28"/>
      <c r="R80" s="31"/>
      <c r="S80" s="31"/>
      <c r="T80" s="31"/>
      <c r="U80" s="28"/>
      <c r="V80" s="28"/>
    </row>
    <row r="81" spans="1:22" s="17" customFormat="1" ht="18.7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</row>
    <row r="82" spans="1:22" s="17" customFormat="1" ht="18" x14ac:dyDescent="0.3">
      <c r="A82" s="60" t="s">
        <v>38</v>
      </c>
      <c r="B82" s="60"/>
      <c r="C82" s="60"/>
      <c r="D82" s="9"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s="17" customFormat="1" ht="21" x14ac:dyDescent="0.3">
      <c r="A83" s="54" t="s">
        <v>43</v>
      </c>
      <c r="B83" s="55"/>
      <c r="C83" s="56"/>
      <c r="D83" s="12">
        <f>SUM(G51:G65)</f>
        <v>4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s="17" customFormat="1" ht="23.25" customHeight="1" x14ac:dyDescent="0.3">
      <c r="A84" s="44" t="s">
        <v>44</v>
      </c>
      <c r="B84" s="44"/>
      <c r="C84" s="44"/>
      <c r="D84" s="9">
        <f>SUMIFS(G51:G65,H51:H65,"пластик (1,1куб.м.)")</f>
        <v>1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s="17" customFormat="1" ht="35.25" customHeight="1" x14ac:dyDescent="0.3">
      <c r="A85" s="44" t="s">
        <v>39</v>
      </c>
      <c r="B85" s="44"/>
      <c r="C85" s="44"/>
      <c r="D85" s="12">
        <v>4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s="17" customFormat="1" ht="33" customHeight="1" x14ac:dyDescent="0.3">
      <c r="A86" s="57" t="s">
        <v>46</v>
      </c>
      <c r="B86" s="58"/>
      <c r="C86" s="59"/>
      <c r="D86" s="9">
        <v>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s="17" customFormat="1" ht="45" customHeight="1" x14ac:dyDescent="0.3">
      <c r="A87" s="45" t="s">
        <v>48</v>
      </c>
      <c r="B87" s="45"/>
      <c r="C87" s="45"/>
      <c r="D87" s="11">
        <f>D86*8*1.1</f>
        <v>35.200000000000003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20.25" customHeight="1" x14ac:dyDescent="0.35">
      <c r="A88" s="46" t="s">
        <v>59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8"/>
    </row>
    <row r="89" spans="1:22" s="17" customFormat="1" x14ac:dyDescent="0.3">
      <c r="A89" s="49">
        <v>9</v>
      </c>
      <c r="B89" s="52" t="s">
        <v>60</v>
      </c>
      <c r="C89" s="13"/>
      <c r="D89" s="13"/>
      <c r="E89" s="13"/>
      <c r="F89" s="13"/>
      <c r="G89" s="14">
        <v>1</v>
      </c>
      <c r="H89" s="19" t="s">
        <v>33</v>
      </c>
      <c r="I89" s="20" t="s">
        <v>22</v>
      </c>
      <c r="J89" s="15"/>
      <c r="K89" s="14">
        <v>1.1000000000000001</v>
      </c>
      <c r="L89" s="14" t="s">
        <v>27</v>
      </c>
      <c r="M89" s="13"/>
      <c r="N89" s="13"/>
      <c r="O89" s="14" t="s">
        <v>30</v>
      </c>
      <c r="P89" s="13"/>
      <c r="Q89" s="13"/>
      <c r="R89" s="14" t="s">
        <v>35</v>
      </c>
      <c r="S89" s="13"/>
      <c r="T89" s="13"/>
      <c r="U89" s="16" t="s">
        <v>45</v>
      </c>
      <c r="V89" s="13"/>
    </row>
    <row r="90" spans="1:22" s="17" customFormat="1" x14ac:dyDescent="0.3">
      <c r="A90" s="50"/>
      <c r="B90" s="52"/>
      <c r="C90" s="13"/>
      <c r="D90" s="13"/>
      <c r="E90" s="13"/>
      <c r="F90" s="13"/>
      <c r="G90" s="14"/>
      <c r="H90" s="19" t="s">
        <v>34</v>
      </c>
      <c r="I90" s="20"/>
      <c r="J90" s="13"/>
      <c r="K90" s="14"/>
      <c r="L90" s="14"/>
      <c r="M90" s="13"/>
      <c r="N90" s="13"/>
      <c r="O90" s="14"/>
      <c r="P90" s="13"/>
      <c r="Q90" s="13"/>
      <c r="R90" s="14"/>
      <c r="S90" s="13" t="s">
        <v>85</v>
      </c>
      <c r="T90" s="13"/>
      <c r="U90" s="16"/>
      <c r="V90" s="13"/>
    </row>
    <row r="91" spans="1:22" s="17" customFormat="1" x14ac:dyDescent="0.3">
      <c r="A91" s="50"/>
      <c r="B91" s="52"/>
      <c r="C91" s="13"/>
      <c r="D91" s="13"/>
      <c r="E91" s="13"/>
      <c r="F91" s="13"/>
      <c r="G91" s="13"/>
      <c r="H91" s="19" t="s">
        <v>21</v>
      </c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  <c r="V91" s="13"/>
    </row>
    <row r="92" spans="1:22" s="17" customFormat="1" x14ac:dyDescent="0.3">
      <c r="A92" s="50"/>
      <c r="B92" s="52"/>
      <c r="C92" s="13"/>
      <c r="D92" s="13"/>
      <c r="E92" s="13"/>
      <c r="F92" s="13"/>
      <c r="G92" s="13"/>
      <c r="H92" s="19" t="s">
        <v>25</v>
      </c>
      <c r="I92" s="13"/>
      <c r="J92" s="13"/>
      <c r="K92" s="13"/>
      <c r="L92" s="13"/>
      <c r="M92" s="13"/>
      <c r="N92" s="13"/>
      <c r="O92" s="13"/>
      <c r="P92" s="13"/>
      <c r="Q92" s="13"/>
      <c r="R92" s="14"/>
      <c r="S92" s="13"/>
      <c r="T92" s="13"/>
      <c r="U92" s="13"/>
      <c r="V92" s="13"/>
    </row>
    <row r="93" spans="1:22" s="17" customFormat="1" ht="17.399999999999999" x14ac:dyDescent="0.3">
      <c r="A93" s="51"/>
      <c r="B93" s="53"/>
      <c r="C93" s="13"/>
      <c r="D93" s="13"/>
      <c r="E93" s="13"/>
      <c r="F93" s="13"/>
      <c r="G93" s="13"/>
      <c r="H93" s="18" t="s">
        <v>23</v>
      </c>
      <c r="I93" s="13"/>
      <c r="J93" s="13"/>
      <c r="K93" s="13"/>
      <c r="L93" s="13"/>
      <c r="M93" s="13"/>
      <c r="N93" s="13"/>
      <c r="O93" s="13"/>
      <c r="P93" s="13"/>
      <c r="Q93" s="13"/>
      <c r="R93" s="14"/>
      <c r="S93" s="13"/>
      <c r="T93" s="13"/>
      <c r="U93" s="13"/>
      <c r="V93" s="13"/>
    </row>
    <row r="94" spans="1:22" s="17" customFormat="1" x14ac:dyDescent="0.3">
      <c r="A94" s="49">
        <v>10</v>
      </c>
      <c r="B94" s="52" t="s">
        <v>61</v>
      </c>
      <c r="C94" s="13"/>
      <c r="D94" s="13"/>
      <c r="E94" s="13"/>
      <c r="F94" s="13"/>
      <c r="G94" s="14">
        <v>1</v>
      </c>
      <c r="H94" s="19" t="s">
        <v>33</v>
      </c>
      <c r="I94" s="20" t="s">
        <v>22</v>
      </c>
      <c r="J94" s="15"/>
      <c r="K94" s="14">
        <v>1.1000000000000001</v>
      </c>
      <c r="L94" s="14" t="s">
        <v>27</v>
      </c>
      <c r="M94" s="13"/>
      <c r="N94" s="13"/>
      <c r="O94" s="14" t="s">
        <v>30</v>
      </c>
      <c r="P94" s="13"/>
      <c r="Q94" s="13"/>
      <c r="R94" s="14" t="s">
        <v>35</v>
      </c>
      <c r="S94" s="13" t="s">
        <v>86</v>
      </c>
      <c r="T94" s="13"/>
      <c r="U94" s="16" t="s">
        <v>45</v>
      </c>
      <c r="V94" s="13"/>
    </row>
    <row r="95" spans="1:22" s="17" customFormat="1" x14ac:dyDescent="0.3">
      <c r="A95" s="50"/>
      <c r="B95" s="52"/>
      <c r="C95" s="13"/>
      <c r="D95" s="13"/>
      <c r="E95" s="13"/>
      <c r="F95" s="13"/>
      <c r="G95" s="66"/>
      <c r="H95" s="19" t="s">
        <v>34</v>
      </c>
      <c r="I95" s="20" t="s">
        <v>36</v>
      </c>
      <c r="J95" s="13"/>
      <c r="K95" s="14">
        <v>1.1000000000000001</v>
      </c>
      <c r="L95" s="14" t="s">
        <v>27</v>
      </c>
      <c r="M95" s="13"/>
      <c r="N95" s="13"/>
      <c r="O95" s="14" t="s">
        <v>30</v>
      </c>
      <c r="P95" s="13"/>
      <c r="Q95" s="13"/>
      <c r="R95" s="14" t="s">
        <v>35</v>
      </c>
      <c r="S95" s="13"/>
      <c r="T95" s="13"/>
      <c r="U95" s="16" t="s">
        <v>45</v>
      </c>
      <c r="V95" s="13"/>
    </row>
    <row r="96" spans="1:22" s="17" customFormat="1" x14ac:dyDescent="0.3">
      <c r="A96" s="50"/>
      <c r="B96" s="52"/>
      <c r="C96" s="13"/>
      <c r="D96" s="13"/>
      <c r="E96" s="13"/>
      <c r="F96" s="13"/>
      <c r="G96" s="13"/>
      <c r="H96" s="19" t="s">
        <v>21</v>
      </c>
      <c r="I96" s="13"/>
      <c r="J96" s="13"/>
      <c r="K96" s="13"/>
      <c r="L96" s="13"/>
      <c r="M96" s="13"/>
      <c r="N96" s="13"/>
      <c r="O96" s="13"/>
      <c r="P96" s="13"/>
      <c r="Q96" s="13"/>
      <c r="R96" s="14"/>
      <c r="S96" s="13"/>
      <c r="T96" s="13"/>
      <c r="U96" s="13"/>
      <c r="V96" s="13"/>
    </row>
    <row r="97" spans="1:22" s="17" customFormat="1" x14ac:dyDescent="0.3">
      <c r="A97" s="50"/>
      <c r="B97" s="52"/>
      <c r="C97" s="13"/>
      <c r="D97" s="13"/>
      <c r="E97" s="13"/>
      <c r="F97" s="13"/>
      <c r="G97" s="13"/>
      <c r="H97" s="19" t="s">
        <v>25</v>
      </c>
      <c r="I97" s="13"/>
      <c r="J97" s="13"/>
      <c r="K97" s="13"/>
      <c r="L97" s="13"/>
      <c r="M97" s="13"/>
      <c r="N97" s="13"/>
      <c r="O97" s="13"/>
      <c r="P97" s="13"/>
      <c r="Q97" s="13"/>
      <c r="R97" s="14"/>
      <c r="S97" s="13"/>
      <c r="T97" s="13"/>
      <c r="U97" s="13"/>
      <c r="V97" s="13"/>
    </row>
    <row r="98" spans="1:22" s="17" customFormat="1" ht="17.399999999999999" x14ac:dyDescent="0.3">
      <c r="A98" s="51"/>
      <c r="B98" s="53"/>
      <c r="C98" s="13"/>
      <c r="D98" s="13"/>
      <c r="E98" s="13"/>
      <c r="F98" s="13"/>
      <c r="G98" s="13"/>
      <c r="H98" s="18" t="s">
        <v>23</v>
      </c>
      <c r="I98" s="13"/>
      <c r="J98" s="13"/>
      <c r="K98" s="13"/>
      <c r="L98" s="13"/>
      <c r="M98" s="13"/>
      <c r="N98" s="13"/>
      <c r="O98" s="13"/>
      <c r="P98" s="13"/>
      <c r="Q98" s="13"/>
      <c r="R98" s="14"/>
      <c r="S98" s="13"/>
      <c r="T98" s="13"/>
      <c r="U98" s="13"/>
      <c r="V98" s="13"/>
    </row>
    <row r="99" spans="1:22" s="17" customFormat="1" ht="33" customHeight="1" x14ac:dyDescent="0.3">
      <c r="A99" s="49">
        <v>11</v>
      </c>
      <c r="B99" s="52" t="s">
        <v>92</v>
      </c>
      <c r="C99" s="13"/>
      <c r="D99" s="13"/>
      <c r="E99" s="13"/>
      <c r="F99" s="13"/>
      <c r="G99" s="14">
        <v>1</v>
      </c>
      <c r="H99" s="22" t="s">
        <v>33</v>
      </c>
      <c r="I99" s="23" t="s">
        <v>22</v>
      </c>
      <c r="J99" s="15"/>
      <c r="K99" s="14">
        <v>1.1000000000000001</v>
      </c>
      <c r="L99" s="14" t="s">
        <v>29</v>
      </c>
      <c r="M99" s="13"/>
      <c r="N99" s="13"/>
      <c r="O99" s="21" t="s">
        <v>66</v>
      </c>
      <c r="P99" s="13"/>
      <c r="Q99" s="15" t="s">
        <v>62</v>
      </c>
      <c r="R99" s="14" t="s">
        <v>37</v>
      </c>
      <c r="S99" s="15" t="s">
        <v>62</v>
      </c>
      <c r="T99" s="21" t="s">
        <v>66</v>
      </c>
      <c r="U99" s="15" t="s">
        <v>54</v>
      </c>
      <c r="V99" s="13"/>
    </row>
    <row r="100" spans="1:22" s="17" customFormat="1" x14ac:dyDescent="0.3">
      <c r="A100" s="50"/>
      <c r="B100" s="52"/>
      <c r="C100" s="13"/>
      <c r="D100" s="13"/>
      <c r="E100" s="13"/>
      <c r="F100" s="13"/>
      <c r="G100" s="13"/>
      <c r="H100" s="19" t="s">
        <v>34</v>
      </c>
      <c r="I100" s="13"/>
      <c r="J100" s="13"/>
      <c r="K100" s="13"/>
      <c r="L100" s="14"/>
      <c r="M100" s="13"/>
      <c r="N100" s="13"/>
      <c r="O100" s="21"/>
      <c r="P100" s="13"/>
      <c r="Q100" s="15"/>
      <c r="R100" s="14"/>
      <c r="S100" s="15"/>
      <c r="T100" s="21"/>
      <c r="U100" s="15"/>
      <c r="V100" s="13"/>
    </row>
    <row r="101" spans="1:22" s="17" customFormat="1" x14ac:dyDescent="0.3">
      <c r="A101" s="50"/>
      <c r="B101" s="52"/>
      <c r="C101" s="13"/>
      <c r="D101" s="13"/>
      <c r="E101" s="13"/>
      <c r="F101" s="13"/>
      <c r="G101" s="13"/>
      <c r="H101" s="19" t="s">
        <v>21</v>
      </c>
      <c r="I101" s="13"/>
      <c r="J101" s="13"/>
      <c r="K101" s="13"/>
      <c r="L101" s="14"/>
      <c r="M101" s="13"/>
      <c r="N101" s="13"/>
      <c r="O101" s="21"/>
      <c r="P101" s="13"/>
      <c r="Q101" s="15"/>
      <c r="R101" s="14"/>
      <c r="S101" s="15"/>
      <c r="T101" s="21"/>
      <c r="U101" s="15"/>
      <c r="V101" s="13"/>
    </row>
    <row r="102" spans="1:22" s="17" customFormat="1" x14ac:dyDescent="0.3">
      <c r="A102" s="50"/>
      <c r="B102" s="52"/>
      <c r="C102" s="13"/>
      <c r="D102" s="13"/>
      <c r="E102" s="13"/>
      <c r="F102" s="13"/>
      <c r="G102" s="13"/>
      <c r="H102" s="19" t="s">
        <v>25</v>
      </c>
      <c r="I102" s="13"/>
      <c r="J102" s="13"/>
      <c r="K102" s="13"/>
      <c r="L102" s="14"/>
      <c r="M102" s="13"/>
      <c r="N102" s="13"/>
      <c r="O102" s="21"/>
      <c r="P102" s="13"/>
      <c r="Q102" s="15"/>
      <c r="R102" s="14"/>
      <c r="S102" s="15"/>
      <c r="T102" s="21"/>
      <c r="U102" s="15"/>
      <c r="V102" s="13"/>
    </row>
    <row r="103" spans="1:22" s="17" customFormat="1" ht="21" customHeight="1" x14ac:dyDescent="0.3">
      <c r="A103" s="51"/>
      <c r="B103" s="53"/>
      <c r="C103" s="13"/>
      <c r="D103" s="13"/>
      <c r="E103" s="13"/>
      <c r="F103" s="13"/>
      <c r="G103" s="14"/>
      <c r="H103" s="18" t="s">
        <v>23</v>
      </c>
      <c r="I103" s="13"/>
      <c r="J103" s="13"/>
      <c r="K103" s="14"/>
      <c r="L103" s="14"/>
      <c r="M103" s="13"/>
      <c r="N103" s="13"/>
      <c r="O103" s="21"/>
      <c r="P103" s="13"/>
      <c r="Q103" s="15"/>
      <c r="R103" s="14"/>
      <c r="S103" s="15"/>
      <c r="T103" s="21"/>
      <c r="U103" s="15"/>
      <c r="V103" s="13"/>
    </row>
    <row r="104" spans="1:22" ht="15.75" customHeight="1" x14ac:dyDescent="0.3">
      <c r="B104" s="37" t="s">
        <v>73</v>
      </c>
      <c r="G104" s="25"/>
      <c r="H104" s="39" t="s">
        <v>67</v>
      </c>
      <c r="K104" s="9">
        <f>SUMIFS(G89:G103,L89:L103,"РО",H89:H103,"общий без пластика (1,1 куб.м.)")</f>
        <v>2</v>
      </c>
      <c r="L104" s="27" t="s">
        <v>27</v>
      </c>
      <c r="R104" s="26"/>
      <c r="S104" s="26"/>
      <c r="T104" s="26"/>
    </row>
    <row r="105" spans="1:22" ht="18" x14ac:dyDescent="0.3">
      <c r="B105" s="38"/>
      <c r="G105" s="25"/>
      <c r="H105" s="40"/>
      <c r="K105" s="9">
        <f>SUMIFS(G89:G103,L89:L103,"ОМС",H89:H103,"общий без пластика (1,1 куб.м.)")</f>
        <v>0</v>
      </c>
      <c r="L105" s="27" t="s">
        <v>30</v>
      </c>
      <c r="R105" s="26"/>
      <c r="S105" s="26"/>
      <c r="T105" s="26"/>
    </row>
    <row r="106" spans="1:22" ht="18" x14ac:dyDescent="0.3">
      <c r="B106" s="38"/>
      <c r="G106" s="25"/>
      <c r="H106" s="41"/>
      <c r="K106" s="9">
        <f>SUMIFS(G89:G103,L89:L103,"юр.лицо",H89:H103,"общий без пластика (1,1 куб.м.)")+SUMIFS(G89:G103,L89:L103,"юр.лицо",H89:H103,"общий без пластика (0,75 куб.м.)")</f>
        <v>1</v>
      </c>
      <c r="L106" s="27" t="s">
        <v>68</v>
      </c>
      <c r="R106" s="26"/>
      <c r="S106" s="26"/>
      <c r="T106" s="26"/>
    </row>
    <row r="107" spans="1:22" ht="18" x14ac:dyDescent="0.3">
      <c r="B107" s="38"/>
      <c r="G107" s="26"/>
      <c r="H107" s="39" t="s">
        <v>69</v>
      </c>
      <c r="K107" s="9">
        <f>SUMIFS(G89:G103,L89:L103,("РО"),H89:H103,"пластик (1,1куб.м.)")</f>
        <v>0</v>
      </c>
      <c r="L107" s="27" t="s">
        <v>27</v>
      </c>
      <c r="R107" s="26"/>
      <c r="S107" s="26"/>
      <c r="T107" s="26"/>
    </row>
    <row r="108" spans="1:22" ht="18" x14ac:dyDescent="0.3">
      <c r="B108" s="38"/>
      <c r="H108" s="40"/>
      <c r="K108" s="9">
        <f>SUMIFS(G89:G103,L89:L103,"ОМС",H89:H103,"пластик (1,1куб.м.)")</f>
        <v>0</v>
      </c>
      <c r="L108" s="27" t="s">
        <v>30</v>
      </c>
      <c r="R108" s="26"/>
      <c r="S108" s="26"/>
      <c r="T108" s="26"/>
    </row>
    <row r="109" spans="1:22" ht="18" x14ac:dyDescent="0.3">
      <c r="B109" s="38"/>
      <c r="H109" s="41"/>
      <c r="K109" s="9">
        <f>SUMIFS(G89:G103,L89:L103,"&lt;&gt;РО",H89:H103,"пластик (1,1куб.м.)")</f>
        <v>0</v>
      </c>
      <c r="L109" s="27" t="s">
        <v>68</v>
      </c>
      <c r="R109" s="26"/>
      <c r="S109" s="26"/>
      <c r="T109" s="26"/>
    </row>
    <row r="110" spans="1:22" ht="18" x14ac:dyDescent="0.3">
      <c r="B110" s="38"/>
      <c r="H110" s="39" t="s">
        <v>21</v>
      </c>
      <c r="K110" s="9">
        <v>0</v>
      </c>
      <c r="L110" s="27" t="s">
        <v>27</v>
      </c>
      <c r="R110" s="26"/>
      <c r="S110" s="26"/>
      <c r="T110" s="26"/>
    </row>
    <row r="111" spans="1:22" ht="18" x14ac:dyDescent="0.3">
      <c r="B111" s="38"/>
      <c r="H111" s="40"/>
      <c r="K111" s="9">
        <v>0</v>
      </c>
      <c r="L111" s="27" t="s">
        <v>30</v>
      </c>
      <c r="R111" s="26"/>
      <c r="S111" s="26"/>
      <c r="T111" s="26"/>
    </row>
    <row r="112" spans="1:22" ht="18" x14ac:dyDescent="0.3">
      <c r="B112" s="38"/>
      <c r="H112" s="41"/>
      <c r="K112" s="9">
        <v>0</v>
      </c>
      <c r="L112" s="27" t="s">
        <v>68</v>
      </c>
      <c r="R112" s="26"/>
      <c r="S112" s="26"/>
      <c r="T112" s="26"/>
    </row>
    <row r="113" spans="1:22" ht="18" x14ac:dyDescent="0.3">
      <c r="B113" s="38"/>
      <c r="H113" s="39" t="s">
        <v>70</v>
      </c>
      <c r="K113" s="9">
        <v>0</v>
      </c>
      <c r="L113" s="27" t="s">
        <v>27</v>
      </c>
      <c r="R113" s="26"/>
      <c r="S113" s="26"/>
      <c r="T113" s="26"/>
    </row>
    <row r="114" spans="1:22" ht="18" x14ac:dyDescent="0.3">
      <c r="B114" s="38"/>
      <c r="H114" s="40"/>
      <c r="K114" s="9">
        <v>0</v>
      </c>
      <c r="L114" s="27" t="s">
        <v>30</v>
      </c>
      <c r="R114" s="26"/>
      <c r="S114" s="26"/>
      <c r="T114" s="26"/>
    </row>
    <row r="115" spans="1:22" ht="18" x14ac:dyDescent="0.3">
      <c r="B115" s="38"/>
      <c r="H115" s="41"/>
      <c r="K115" s="9">
        <v>0</v>
      </c>
      <c r="L115" s="27" t="s">
        <v>68</v>
      </c>
      <c r="R115" s="26"/>
      <c r="S115" s="26"/>
      <c r="T115" s="26"/>
    </row>
    <row r="116" spans="1:22" ht="18" x14ac:dyDescent="0.3">
      <c r="B116" s="38"/>
      <c r="H116" s="32" t="s">
        <v>23</v>
      </c>
      <c r="K116" s="9">
        <f>SUMIFS(G89:G103,L89:L103,("РО"),H89:H103,"КГО")</f>
        <v>0</v>
      </c>
      <c r="L116" s="27" t="s">
        <v>27</v>
      </c>
      <c r="R116" s="26"/>
      <c r="S116" s="26"/>
      <c r="T116" s="26"/>
    </row>
    <row r="117" spans="1:22" ht="18" x14ac:dyDescent="0.3">
      <c r="B117" s="38"/>
      <c r="H117" s="33"/>
      <c r="K117" s="9">
        <f>SUMIFS(G89:G103,L89:L103,("ОМС"),H89:H103,"КГО")</f>
        <v>0</v>
      </c>
      <c r="L117" s="27" t="s">
        <v>30</v>
      </c>
      <c r="R117" s="26"/>
      <c r="S117" s="26"/>
      <c r="T117" s="26"/>
    </row>
    <row r="118" spans="1:22" ht="18" x14ac:dyDescent="0.3">
      <c r="A118" s="28"/>
      <c r="B118" s="38"/>
      <c r="C118" s="28"/>
      <c r="D118" s="28"/>
      <c r="E118" s="28"/>
      <c r="F118" s="28"/>
      <c r="G118" s="28"/>
      <c r="H118" s="33"/>
      <c r="I118" s="28"/>
      <c r="J118" s="28"/>
      <c r="K118" s="29">
        <f>SUMIFS(G89:G103,L89:L103,"&lt;&gt;РО",H89:H103,"КГО")</f>
        <v>0</v>
      </c>
      <c r="L118" s="30" t="s">
        <v>68</v>
      </c>
      <c r="M118" s="28"/>
      <c r="N118" s="28"/>
      <c r="O118" s="28"/>
      <c r="P118" s="28"/>
      <c r="Q118" s="28"/>
      <c r="R118" s="31"/>
      <c r="S118" s="31"/>
      <c r="T118" s="31"/>
      <c r="U118" s="28"/>
      <c r="V118" s="28"/>
    </row>
    <row r="119" spans="1:22" s="17" customFormat="1" ht="21" customHeight="1" x14ac:dyDescent="0.3">
      <c r="A119" s="3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</row>
    <row r="120" spans="1:22" s="17" customFormat="1" ht="18" x14ac:dyDescent="0.3">
      <c r="A120" s="60" t="s">
        <v>38</v>
      </c>
      <c r="B120" s="60"/>
      <c r="C120" s="60"/>
      <c r="D120" s="9">
        <f>COUNT(A89:A103)</f>
        <v>3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s="17" customFormat="1" ht="21" x14ac:dyDescent="0.3">
      <c r="A121" s="54" t="s">
        <v>43</v>
      </c>
      <c r="B121" s="55"/>
      <c r="C121" s="56"/>
      <c r="D121" s="12">
        <v>3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s="17" customFormat="1" ht="18" x14ac:dyDescent="0.3">
      <c r="A122" s="44" t="s">
        <v>44</v>
      </c>
      <c r="B122" s="44"/>
      <c r="C122" s="44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s="17" customFormat="1" ht="27.75" customHeight="1" x14ac:dyDescent="0.3">
      <c r="A123" s="44" t="s">
        <v>39</v>
      </c>
      <c r="B123" s="44"/>
      <c r="C123" s="44"/>
      <c r="D123" s="12">
        <v>3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7" customFormat="1" ht="37.5" customHeight="1" x14ac:dyDescent="0.3">
      <c r="A124" s="57" t="s">
        <v>46</v>
      </c>
      <c r="B124" s="58"/>
      <c r="C124" s="59"/>
      <c r="D124" s="9">
        <v>3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7" customFormat="1" ht="42.75" customHeight="1" x14ac:dyDescent="0.3">
      <c r="A125" s="45" t="s">
        <v>48</v>
      </c>
      <c r="B125" s="45"/>
      <c r="C125" s="45"/>
      <c r="D125" s="11">
        <f>D124*8*1.1</f>
        <v>26.400000000000002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7" customFormat="1" ht="22.5" customHeight="1" x14ac:dyDescent="0.3">
      <c r="A126" s="43" t="s">
        <v>40</v>
      </c>
      <c r="B126" s="43"/>
      <c r="C126" s="43"/>
      <c r="D126" s="10">
        <f>SUMIFS(G89:G103,H89:H103,"общий без пластика (1,1 куб.м.)",O89:O103,"&lt;&gt;ОМС")</f>
        <v>1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7" customFormat="1" ht="32.25" customHeight="1" x14ac:dyDescent="0.3">
      <c r="A127" s="44" t="s">
        <v>41</v>
      </c>
      <c r="B127" s="44"/>
      <c r="C127" s="44"/>
      <c r="D127" s="9">
        <v>1.1000000000000001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7" customFormat="1" ht="39.75" customHeight="1" x14ac:dyDescent="0.3">
      <c r="A128" s="45" t="s">
        <v>47</v>
      </c>
      <c r="B128" s="45"/>
      <c r="C128" s="45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7" customFormat="1" ht="20.25" customHeight="1" x14ac:dyDescent="0.35">
      <c r="A129" s="46" t="s">
        <v>63</v>
      </c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8"/>
    </row>
    <row r="130" spans="1:22" s="17" customFormat="1" x14ac:dyDescent="0.3">
      <c r="A130" s="49">
        <v>12</v>
      </c>
      <c r="B130" s="52" t="s">
        <v>64</v>
      </c>
      <c r="C130" s="13"/>
      <c r="D130" s="13"/>
      <c r="E130" s="13"/>
      <c r="F130" s="13"/>
      <c r="G130" s="14">
        <v>1</v>
      </c>
      <c r="H130" s="19" t="s">
        <v>33</v>
      </c>
      <c r="I130" s="20" t="s">
        <v>22</v>
      </c>
      <c r="J130" s="15"/>
      <c r="K130" s="14">
        <v>1.1000000000000001</v>
      </c>
      <c r="L130" s="14" t="s">
        <v>27</v>
      </c>
      <c r="M130" s="13"/>
      <c r="N130" s="13"/>
      <c r="O130" s="14" t="s">
        <v>30</v>
      </c>
      <c r="P130" s="13"/>
      <c r="Q130" s="13"/>
      <c r="R130" s="14" t="s">
        <v>35</v>
      </c>
      <c r="S130" s="13"/>
      <c r="T130" s="13"/>
      <c r="U130" s="16" t="s">
        <v>45</v>
      </c>
      <c r="V130" s="13"/>
    </row>
    <row r="131" spans="1:22" s="17" customFormat="1" x14ac:dyDescent="0.3">
      <c r="A131" s="50"/>
      <c r="B131" s="52"/>
      <c r="C131" s="13"/>
      <c r="D131" s="13"/>
      <c r="E131" s="13"/>
      <c r="F131" s="13"/>
      <c r="G131" s="14"/>
      <c r="H131" s="19" t="s">
        <v>34</v>
      </c>
      <c r="I131" s="20"/>
      <c r="J131" s="13"/>
      <c r="K131" s="14"/>
      <c r="L131" s="14"/>
      <c r="M131" s="13"/>
      <c r="N131" s="13"/>
      <c r="O131" s="14"/>
      <c r="P131" s="13"/>
      <c r="Q131" s="13"/>
      <c r="R131" s="14"/>
      <c r="S131" s="13" t="s">
        <v>87</v>
      </c>
      <c r="T131" s="13"/>
      <c r="U131" s="16"/>
      <c r="V131" s="13"/>
    </row>
    <row r="132" spans="1:22" s="17" customFormat="1" x14ac:dyDescent="0.3">
      <c r="A132" s="50"/>
      <c r="B132" s="52"/>
      <c r="C132" s="13"/>
      <c r="D132" s="13"/>
      <c r="E132" s="13"/>
      <c r="F132" s="13"/>
      <c r="G132" s="13"/>
      <c r="H132" s="19" t="s">
        <v>21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4"/>
      <c r="S132" s="13"/>
      <c r="T132" s="13"/>
      <c r="U132" s="13"/>
      <c r="V132" s="13"/>
    </row>
    <row r="133" spans="1:22" s="17" customFormat="1" x14ac:dyDescent="0.3">
      <c r="A133" s="50"/>
      <c r="B133" s="52"/>
      <c r="C133" s="13"/>
      <c r="D133" s="13"/>
      <c r="E133" s="13"/>
      <c r="F133" s="13"/>
      <c r="G133" s="13"/>
      <c r="H133" s="19" t="s">
        <v>25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4"/>
      <c r="S133" s="13"/>
      <c r="T133" s="13"/>
      <c r="U133" s="13"/>
      <c r="V133" s="13"/>
    </row>
    <row r="134" spans="1:22" s="17" customFormat="1" ht="17.399999999999999" x14ac:dyDescent="0.3">
      <c r="A134" s="51"/>
      <c r="B134" s="53"/>
      <c r="C134" s="13"/>
      <c r="D134" s="13"/>
      <c r="E134" s="13"/>
      <c r="F134" s="13"/>
      <c r="G134" s="13"/>
      <c r="H134" s="18" t="s">
        <v>23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4"/>
      <c r="S134" s="13"/>
      <c r="T134" s="13"/>
      <c r="U134" s="13"/>
      <c r="V134" s="13"/>
    </row>
    <row r="135" spans="1:22" s="17" customFormat="1" x14ac:dyDescent="0.3">
      <c r="A135" s="49">
        <v>13</v>
      </c>
      <c r="B135" s="52" t="s">
        <v>91</v>
      </c>
      <c r="C135" s="13"/>
      <c r="D135" s="13"/>
      <c r="E135" s="13"/>
      <c r="F135" s="13"/>
      <c r="G135" s="14">
        <v>1</v>
      </c>
      <c r="H135" s="19" t="s">
        <v>33</v>
      </c>
      <c r="I135" s="20" t="s">
        <v>22</v>
      </c>
      <c r="J135" s="15"/>
      <c r="K135" s="14">
        <v>1.1000000000000001</v>
      </c>
      <c r="L135" s="14" t="s">
        <v>27</v>
      </c>
      <c r="M135" s="13"/>
      <c r="N135" s="13"/>
      <c r="O135" s="14" t="s">
        <v>30</v>
      </c>
      <c r="P135" s="13"/>
      <c r="Q135" s="13"/>
      <c r="R135" s="14" t="s">
        <v>35</v>
      </c>
      <c r="S135" s="13" t="s">
        <v>88</v>
      </c>
      <c r="T135" s="13"/>
      <c r="U135" s="16" t="s">
        <v>45</v>
      </c>
      <c r="V135" s="13"/>
    </row>
    <row r="136" spans="1:22" s="17" customFormat="1" x14ac:dyDescent="0.3">
      <c r="A136" s="50"/>
      <c r="B136" s="52"/>
      <c r="C136" s="13"/>
      <c r="D136" s="13"/>
      <c r="E136" s="13"/>
      <c r="F136" s="13"/>
      <c r="G136" s="14">
        <v>1</v>
      </c>
      <c r="H136" s="19" t="s">
        <v>34</v>
      </c>
      <c r="I136" s="20"/>
      <c r="J136" s="13"/>
      <c r="K136" s="14"/>
      <c r="L136" s="14"/>
      <c r="M136" s="13"/>
      <c r="N136" s="13"/>
      <c r="O136" s="14"/>
      <c r="P136" s="13"/>
      <c r="Q136" s="13"/>
      <c r="R136" s="14"/>
      <c r="S136" s="13" t="s">
        <v>89</v>
      </c>
      <c r="T136" s="13"/>
      <c r="U136" s="16"/>
      <c r="V136" s="13"/>
    </row>
    <row r="137" spans="1:22" s="17" customFormat="1" x14ac:dyDescent="0.3">
      <c r="A137" s="50"/>
      <c r="B137" s="52"/>
      <c r="C137" s="13"/>
      <c r="D137" s="13"/>
      <c r="E137" s="13"/>
      <c r="F137" s="13"/>
      <c r="G137" s="13"/>
      <c r="H137" s="19" t="s">
        <v>21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4"/>
      <c r="S137" s="13"/>
      <c r="T137" s="13"/>
      <c r="U137" s="13"/>
      <c r="V137" s="13"/>
    </row>
    <row r="138" spans="1:22" s="17" customFormat="1" x14ac:dyDescent="0.3">
      <c r="A138" s="50"/>
      <c r="B138" s="52"/>
      <c r="C138" s="13"/>
      <c r="D138" s="13"/>
      <c r="E138" s="13"/>
      <c r="F138" s="13"/>
      <c r="G138" s="13"/>
      <c r="H138" s="19" t="s">
        <v>25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4"/>
      <c r="S138" s="13"/>
      <c r="T138" s="13"/>
      <c r="U138" s="13"/>
      <c r="V138" s="13"/>
    </row>
    <row r="139" spans="1:22" s="17" customFormat="1" ht="17.399999999999999" x14ac:dyDescent="0.3">
      <c r="A139" s="51"/>
      <c r="B139" s="53"/>
      <c r="C139" s="13"/>
      <c r="D139" s="13"/>
      <c r="E139" s="13"/>
      <c r="F139" s="13"/>
      <c r="G139" s="13"/>
      <c r="H139" s="18" t="s">
        <v>23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4"/>
      <c r="S139" s="13"/>
      <c r="T139" s="13"/>
      <c r="U139" s="13"/>
      <c r="V139" s="13"/>
    </row>
    <row r="140" spans="1:22" s="17" customFormat="1" x14ac:dyDescent="0.3">
      <c r="A140" s="49">
        <v>14</v>
      </c>
      <c r="B140" s="52" t="s">
        <v>65</v>
      </c>
      <c r="C140" s="13"/>
      <c r="D140" s="13"/>
      <c r="E140" s="13"/>
      <c r="F140" s="13"/>
      <c r="G140" s="14">
        <v>1</v>
      </c>
      <c r="H140" s="19" t="s">
        <v>33</v>
      </c>
      <c r="I140" s="20" t="s">
        <v>22</v>
      </c>
      <c r="J140" s="15"/>
      <c r="K140" s="14">
        <v>1.1000000000000001</v>
      </c>
      <c r="L140" s="14" t="s">
        <v>27</v>
      </c>
      <c r="M140" s="13"/>
      <c r="N140" s="13"/>
      <c r="O140" s="14" t="s">
        <v>30</v>
      </c>
      <c r="P140" s="13"/>
      <c r="Q140" s="13"/>
      <c r="R140" s="14" t="s">
        <v>35</v>
      </c>
      <c r="S140" s="13" t="s">
        <v>90</v>
      </c>
      <c r="T140" s="13"/>
      <c r="U140" s="16" t="s">
        <v>45</v>
      </c>
      <c r="V140" s="13"/>
    </row>
    <row r="141" spans="1:22" s="17" customFormat="1" x14ac:dyDescent="0.3">
      <c r="A141" s="50"/>
      <c r="B141" s="52"/>
      <c r="C141" s="13"/>
      <c r="D141" s="13"/>
      <c r="E141" s="13"/>
      <c r="F141" s="13"/>
      <c r="G141" s="14"/>
      <c r="H141" s="19" t="s">
        <v>34</v>
      </c>
      <c r="I141" s="20"/>
      <c r="J141" s="13"/>
      <c r="K141" s="14"/>
      <c r="L141" s="14"/>
      <c r="M141" s="13"/>
      <c r="N141" s="13"/>
      <c r="O141" s="14"/>
      <c r="P141" s="13"/>
      <c r="Q141" s="13"/>
      <c r="R141" s="14"/>
      <c r="S141" s="13"/>
      <c r="T141" s="13"/>
      <c r="U141" s="16"/>
      <c r="V141" s="13"/>
    </row>
    <row r="142" spans="1:22" s="17" customFormat="1" x14ac:dyDescent="0.3">
      <c r="A142" s="50"/>
      <c r="B142" s="52"/>
      <c r="C142" s="13"/>
      <c r="D142" s="13"/>
      <c r="E142" s="13"/>
      <c r="F142" s="13"/>
      <c r="G142" s="13"/>
      <c r="H142" s="19" t="s">
        <v>21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4"/>
      <c r="S142" s="13"/>
      <c r="T142" s="13"/>
      <c r="U142" s="13"/>
      <c r="V142" s="13"/>
    </row>
    <row r="143" spans="1:22" s="17" customFormat="1" x14ac:dyDescent="0.3">
      <c r="A143" s="50"/>
      <c r="B143" s="52"/>
      <c r="C143" s="13"/>
      <c r="D143" s="13"/>
      <c r="E143" s="13"/>
      <c r="F143" s="13"/>
      <c r="G143" s="13"/>
      <c r="H143" s="19" t="s">
        <v>25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4"/>
      <c r="S143" s="13"/>
      <c r="T143" s="13"/>
      <c r="U143" s="13"/>
      <c r="V143" s="13"/>
    </row>
    <row r="144" spans="1:22" s="17" customFormat="1" ht="17.399999999999999" x14ac:dyDescent="0.3">
      <c r="A144" s="51"/>
      <c r="B144" s="53"/>
      <c r="C144" s="13"/>
      <c r="D144" s="13"/>
      <c r="E144" s="13"/>
      <c r="F144" s="13"/>
      <c r="G144" s="13"/>
      <c r="H144" s="18" t="s">
        <v>23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4"/>
      <c r="S144" s="13"/>
      <c r="T144" s="13"/>
      <c r="U144" s="13"/>
      <c r="V144" s="13"/>
    </row>
    <row r="145" spans="1:22" ht="15.75" customHeight="1" x14ac:dyDescent="0.3">
      <c r="B145" s="37" t="s">
        <v>74</v>
      </c>
      <c r="G145" s="25"/>
      <c r="H145" s="39" t="s">
        <v>67</v>
      </c>
      <c r="K145" s="9">
        <f>SUMIFS(G130:G144,L130:L144,"РО",H130:H144,"общий без пластика (1,1 куб.м.)")</f>
        <v>3</v>
      </c>
      <c r="L145" s="27" t="s">
        <v>27</v>
      </c>
      <c r="R145" s="26"/>
      <c r="S145" s="26"/>
      <c r="T145" s="26"/>
    </row>
    <row r="146" spans="1:22" ht="18" x14ac:dyDescent="0.3">
      <c r="B146" s="38"/>
      <c r="G146" s="25"/>
      <c r="H146" s="40"/>
      <c r="K146" s="9">
        <f>SUMIFS(G130:G144,L130:L144,"ОМС",H130:H144,"общий без пластика (1,1 куб.м.)")</f>
        <v>0</v>
      </c>
      <c r="L146" s="27" t="s">
        <v>30</v>
      </c>
      <c r="R146" s="26"/>
      <c r="S146" s="26"/>
      <c r="T146" s="26"/>
    </row>
    <row r="147" spans="1:22" ht="18" x14ac:dyDescent="0.3">
      <c r="B147" s="38"/>
      <c r="G147" s="25"/>
      <c r="H147" s="41"/>
      <c r="K147" s="9">
        <f>SUMIFS(G130:G144,L130:L144,"юр.лицо",H130:H144,"общий без пластика (1,1 куб.м.)")+SUMIFS(G130:G144,L130:L144,"юр.лицо",H130:H144,"общий без пластика (0,75 куб.м.)")</f>
        <v>0</v>
      </c>
      <c r="L147" s="27" t="s">
        <v>68</v>
      </c>
      <c r="R147" s="26"/>
      <c r="S147" s="26"/>
      <c r="T147" s="26"/>
    </row>
    <row r="148" spans="1:22" ht="18" x14ac:dyDescent="0.3">
      <c r="B148" s="38"/>
      <c r="G148" s="26"/>
      <c r="H148" s="39" t="s">
        <v>69</v>
      </c>
      <c r="K148" s="9">
        <f>SUMIFS(G130:G144,L130:L144,("РО"),H130:H144,"пластик (1,1куб.м.)")</f>
        <v>0</v>
      </c>
      <c r="L148" s="27" t="s">
        <v>27</v>
      </c>
      <c r="R148" s="26"/>
      <c r="S148" s="26"/>
      <c r="T148" s="26"/>
    </row>
    <row r="149" spans="1:22" ht="18" x14ac:dyDescent="0.3">
      <c r="B149" s="38"/>
      <c r="H149" s="40"/>
      <c r="K149" s="9">
        <f>SUMIFS(G130:G144,L130:L144,"ОМС",H130:H144,"пластик (1,1куб.м.)")</f>
        <v>0</v>
      </c>
      <c r="L149" s="27" t="s">
        <v>30</v>
      </c>
      <c r="R149" s="26"/>
      <c r="S149" s="26"/>
      <c r="T149" s="26"/>
    </row>
    <row r="150" spans="1:22" ht="18" x14ac:dyDescent="0.3">
      <c r="B150" s="38"/>
      <c r="H150" s="41"/>
      <c r="K150" s="9">
        <f>SUMIFS(G130:G144,L130:L144,"&lt;&gt;РО",H130:H144,"пластик (1,1куб.м.)")</f>
        <v>1</v>
      </c>
      <c r="L150" s="27" t="s">
        <v>68</v>
      </c>
      <c r="R150" s="26"/>
      <c r="S150" s="26"/>
      <c r="T150" s="26"/>
    </row>
    <row r="151" spans="1:22" ht="18" x14ac:dyDescent="0.3">
      <c r="B151" s="38"/>
      <c r="H151" s="39" t="s">
        <v>21</v>
      </c>
      <c r="K151" s="9">
        <v>0</v>
      </c>
      <c r="L151" s="27" t="s">
        <v>27</v>
      </c>
      <c r="R151" s="26"/>
      <c r="S151" s="26"/>
      <c r="T151" s="26"/>
    </row>
    <row r="152" spans="1:22" ht="18" x14ac:dyDescent="0.3">
      <c r="B152" s="38"/>
      <c r="H152" s="40"/>
      <c r="K152" s="9">
        <v>0</v>
      </c>
      <c r="L152" s="27" t="s">
        <v>30</v>
      </c>
      <c r="R152" s="26"/>
      <c r="S152" s="26"/>
      <c r="T152" s="26"/>
    </row>
    <row r="153" spans="1:22" ht="18" x14ac:dyDescent="0.3">
      <c r="B153" s="38"/>
      <c r="H153" s="41"/>
      <c r="K153" s="9">
        <v>0</v>
      </c>
      <c r="L153" s="27" t="s">
        <v>68</v>
      </c>
      <c r="R153" s="26"/>
      <c r="S153" s="26"/>
      <c r="T153" s="26"/>
    </row>
    <row r="154" spans="1:22" ht="18" x14ac:dyDescent="0.3">
      <c r="B154" s="38"/>
      <c r="H154" s="39" t="s">
        <v>70</v>
      </c>
      <c r="K154" s="9">
        <v>0</v>
      </c>
      <c r="L154" s="27" t="s">
        <v>27</v>
      </c>
      <c r="R154" s="26"/>
      <c r="S154" s="26"/>
      <c r="T154" s="26"/>
    </row>
    <row r="155" spans="1:22" ht="18" x14ac:dyDescent="0.3">
      <c r="B155" s="38"/>
      <c r="H155" s="40"/>
      <c r="K155" s="9">
        <v>0</v>
      </c>
      <c r="L155" s="27" t="s">
        <v>30</v>
      </c>
      <c r="R155" s="26"/>
      <c r="S155" s="26"/>
      <c r="T155" s="26"/>
    </row>
    <row r="156" spans="1:22" ht="18" x14ac:dyDescent="0.3">
      <c r="B156" s="38"/>
      <c r="H156" s="41"/>
      <c r="K156" s="9">
        <v>0</v>
      </c>
      <c r="L156" s="27" t="s">
        <v>68</v>
      </c>
      <c r="R156" s="26"/>
      <c r="S156" s="26"/>
      <c r="T156" s="26"/>
    </row>
    <row r="157" spans="1:22" ht="18" x14ac:dyDescent="0.3">
      <c r="B157" s="38"/>
      <c r="H157" s="32" t="s">
        <v>23</v>
      </c>
      <c r="K157" s="9">
        <f>SUMIFS(G130:G144,L130:L144,("РО"),H130:H144,"КГО")</f>
        <v>0</v>
      </c>
      <c r="L157" s="27" t="s">
        <v>27</v>
      </c>
      <c r="R157" s="26"/>
      <c r="S157" s="26"/>
      <c r="T157" s="26"/>
    </row>
    <row r="158" spans="1:22" ht="18" x14ac:dyDescent="0.3">
      <c r="B158" s="38"/>
      <c r="H158" s="33"/>
      <c r="K158" s="9">
        <f>SUMIFS(G130:G144,L130:L144,("ОМС"),H130:H144,"КГО")</f>
        <v>0</v>
      </c>
      <c r="L158" s="27" t="s">
        <v>30</v>
      </c>
      <c r="R158" s="26"/>
      <c r="S158" s="26"/>
      <c r="T158" s="26"/>
    </row>
    <row r="159" spans="1:22" ht="18" x14ac:dyDescent="0.3">
      <c r="A159" s="28"/>
      <c r="B159" s="38"/>
      <c r="C159" s="28"/>
      <c r="D159" s="28"/>
      <c r="E159" s="28"/>
      <c r="F159" s="28"/>
      <c r="G159" s="28"/>
      <c r="H159" s="33"/>
      <c r="I159" s="28"/>
      <c r="J159" s="28"/>
      <c r="K159" s="29">
        <f>SUMIFS(G130:G144,L130:L144,"&lt;&gt;РО",H130:H144,"КГО")</f>
        <v>0</v>
      </c>
      <c r="L159" s="30" t="s">
        <v>68</v>
      </c>
      <c r="M159" s="28"/>
      <c r="N159" s="28"/>
      <c r="O159" s="28"/>
      <c r="P159" s="28"/>
      <c r="Q159" s="28"/>
      <c r="R159" s="31"/>
      <c r="S159" s="31"/>
      <c r="T159" s="31"/>
      <c r="U159" s="28"/>
      <c r="V159" s="28"/>
    </row>
    <row r="160" spans="1:22" s="17" customFormat="1" ht="18.75" customHeight="1" x14ac:dyDescent="0.3">
      <c r="A160" s="34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</row>
    <row r="161" spans="1:22" s="17" customFormat="1" ht="18" x14ac:dyDescent="0.3">
      <c r="A161" s="60" t="s">
        <v>38</v>
      </c>
      <c r="B161" s="60"/>
      <c r="C161" s="60"/>
      <c r="D161" s="9">
        <v>0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s="17" customFormat="1" ht="21" x14ac:dyDescent="0.3">
      <c r="A162" s="54" t="s">
        <v>43</v>
      </c>
      <c r="B162" s="55"/>
      <c r="C162" s="56"/>
      <c r="D162" s="12">
        <f>SUM(G130:G144)</f>
        <v>4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s="17" customFormat="1" ht="27" customHeight="1" x14ac:dyDescent="0.3">
      <c r="A163" s="44" t="s">
        <v>44</v>
      </c>
      <c r="B163" s="44"/>
      <c r="C163" s="44"/>
      <c r="D163" s="9">
        <f>SUMIFS(G130:G144,H130:H144,"пластик (1,1куб.м.)")</f>
        <v>1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s="17" customFormat="1" ht="32.25" customHeight="1" x14ac:dyDescent="0.3">
      <c r="A164" s="44" t="s">
        <v>39</v>
      </c>
      <c r="B164" s="44"/>
      <c r="C164" s="44"/>
      <c r="D164" s="12">
        <v>4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s="17" customFormat="1" ht="34.5" customHeight="1" x14ac:dyDescent="0.3">
      <c r="A165" s="57" t="s">
        <v>46</v>
      </c>
      <c r="B165" s="58"/>
      <c r="C165" s="59"/>
      <c r="D165" s="9">
        <v>4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s="17" customFormat="1" ht="39.75" customHeight="1" x14ac:dyDescent="0.3">
      <c r="A166" s="45" t="s">
        <v>48</v>
      </c>
      <c r="B166" s="45"/>
      <c r="C166" s="45"/>
      <c r="D166" s="11">
        <f>D165*8*1.1</f>
        <v>35.200000000000003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s="17" customFormat="1" ht="57.75" customHeight="1" x14ac:dyDescent="0.3">
      <c r="A167" s="42" t="s">
        <v>42</v>
      </c>
      <c r="B167" s="42"/>
      <c r="C167" s="42"/>
      <c r="D167" s="2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</sheetData>
  <mergeCells count="97">
    <mergeCell ref="U2:U3"/>
    <mergeCell ref="V2:V3"/>
    <mergeCell ref="A1:T1"/>
    <mergeCell ref="A2:A3"/>
    <mergeCell ref="B2:D2"/>
    <mergeCell ref="E2:N2"/>
    <mergeCell ref="O2:Q2"/>
    <mergeCell ref="R2:T2"/>
    <mergeCell ref="A82:C82"/>
    <mergeCell ref="A4:V4"/>
    <mergeCell ref="A5:A9"/>
    <mergeCell ref="B5:B9"/>
    <mergeCell ref="A10:A14"/>
    <mergeCell ref="B10:B14"/>
    <mergeCell ref="A15:A19"/>
    <mergeCell ref="B15:B19"/>
    <mergeCell ref="A20:A24"/>
    <mergeCell ref="B20:B24"/>
    <mergeCell ref="A81:V81"/>
    <mergeCell ref="B25:B39"/>
    <mergeCell ref="H25:H27"/>
    <mergeCell ref="H28:H30"/>
    <mergeCell ref="A99:A103"/>
    <mergeCell ref="B99:B103"/>
    <mergeCell ref="A123:C123"/>
    <mergeCell ref="A124:C124"/>
    <mergeCell ref="A125:C125"/>
    <mergeCell ref="A88:V88"/>
    <mergeCell ref="A89:A93"/>
    <mergeCell ref="B89:B93"/>
    <mergeCell ref="A94:A98"/>
    <mergeCell ref="B94:B98"/>
    <mergeCell ref="A83:C83"/>
    <mergeCell ref="A84:C84"/>
    <mergeCell ref="A85:C85"/>
    <mergeCell ref="A86:C86"/>
    <mergeCell ref="A87:C87"/>
    <mergeCell ref="A161:C161"/>
    <mergeCell ref="A160:V160"/>
    <mergeCell ref="A120:C120"/>
    <mergeCell ref="A121:C121"/>
    <mergeCell ref="A122:C122"/>
    <mergeCell ref="A128:C128"/>
    <mergeCell ref="A129:V129"/>
    <mergeCell ref="A130:A134"/>
    <mergeCell ref="B130:B134"/>
    <mergeCell ref="A126:C126"/>
    <mergeCell ref="A127:C127"/>
    <mergeCell ref="A162:C162"/>
    <mergeCell ref="A163:C163"/>
    <mergeCell ref="A164:C164"/>
    <mergeCell ref="A165:C165"/>
    <mergeCell ref="A166:C166"/>
    <mergeCell ref="A167:C167"/>
    <mergeCell ref="A47:C47"/>
    <mergeCell ref="A48:C48"/>
    <mergeCell ref="A49:C49"/>
    <mergeCell ref="A50:V50"/>
    <mergeCell ref="A51:A55"/>
    <mergeCell ref="B51:B55"/>
    <mergeCell ref="A56:A60"/>
    <mergeCell ref="B56:B60"/>
    <mergeCell ref="A61:A65"/>
    <mergeCell ref="B61:B65"/>
    <mergeCell ref="B104:B118"/>
    <mergeCell ref="H104:H106"/>
    <mergeCell ref="H107:H109"/>
    <mergeCell ref="H110:H112"/>
    <mergeCell ref="H113:H115"/>
    <mergeCell ref="H31:H33"/>
    <mergeCell ref="H34:H36"/>
    <mergeCell ref="H37:H39"/>
    <mergeCell ref="A40:V40"/>
    <mergeCell ref="B66:B80"/>
    <mergeCell ref="H66:H68"/>
    <mergeCell ref="H69:H71"/>
    <mergeCell ref="H72:H74"/>
    <mergeCell ref="H75:H77"/>
    <mergeCell ref="H78:H80"/>
    <mergeCell ref="A41:C41"/>
    <mergeCell ref="A42:C42"/>
    <mergeCell ref="A43:C43"/>
    <mergeCell ref="A44:C44"/>
    <mergeCell ref="A45:C45"/>
    <mergeCell ref="A46:C46"/>
    <mergeCell ref="H116:H118"/>
    <mergeCell ref="A119:V119"/>
    <mergeCell ref="B145:B159"/>
    <mergeCell ref="H145:H147"/>
    <mergeCell ref="H148:H150"/>
    <mergeCell ref="H151:H153"/>
    <mergeCell ref="H154:H156"/>
    <mergeCell ref="H157:H159"/>
    <mergeCell ref="A135:A139"/>
    <mergeCell ref="B135:B139"/>
    <mergeCell ref="A140:A144"/>
    <mergeCell ref="B140:B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Таловский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User</cp:lastModifiedBy>
  <cp:lastPrinted>2021-11-09T13:34:50Z</cp:lastPrinted>
  <dcterms:created xsi:type="dcterms:W3CDTF">2015-06-05T18:17:20Z</dcterms:created>
  <dcterms:modified xsi:type="dcterms:W3CDTF">2023-02-01T15:54:58Z</dcterms:modified>
</cp:coreProperties>
</file>